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F:\CÀ VĂN HẠNH\NĂM 2025 CHIỀNG MUNG\HĐND XÃ CHIÊNG MUNG MỚI\NĂM 2025\1. CÁC KỲ HỌP THƯỜNG LỆ\2. KỲ HỌP THỨ 2 ĐÚNG\CÁC NGHỊ QUYẾT BAN HÀNH\"/>
    </mc:Choice>
  </mc:AlternateContent>
  <xr:revisionPtr revIDLastSave="0" documentId="13_ncr:1_{1851D9B7-A593-4D30-B7CC-D05995A852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 1" sheetId="2" r:id="rId1"/>
    <sheet name="Sheet1" sheetId="6" state="hidden" r:id="rId2"/>
    <sheet name="Sheet2" sheetId="5" state="hidden" r:id="rId3"/>
    <sheet name="csan" sheetId="4" state="hidden" r:id="rId4"/>
    <sheet name="PL02" sheetId="3" state="hidden" r:id="rId5"/>
  </sheets>
  <externalReferences>
    <externalReference r:id="rId6"/>
  </externalReferences>
  <definedNames>
    <definedName name="_xlnm.Print_Area" localSheetId="0">'PL 1'!$A$1:$I$19</definedName>
    <definedName name="_xlnm.Print_Area" localSheetId="4">'PL02'!$A$1:$I$11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" l="1"/>
  <c r="I24" i="5"/>
  <c r="H24" i="5"/>
  <c r="G24" i="5"/>
  <c r="F24" i="5"/>
  <c r="I22" i="5"/>
  <c r="H22" i="5"/>
  <c r="G22" i="5"/>
  <c r="F22" i="5"/>
  <c r="I20" i="5"/>
  <c r="H20" i="5"/>
  <c r="G20" i="5"/>
  <c r="F20" i="5"/>
  <c r="I17" i="5"/>
  <c r="H17" i="5"/>
  <c r="G17" i="5"/>
  <c r="F17" i="5"/>
  <c r="I14" i="5"/>
  <c r="H14" i="5"/>
  <c r="G14" i="5"/>
  <c r="G7" i="5" s="1"/>
  <c r="F14" i="5"/>
  <c r="N12" i="5"/>
  <c r="I11" i="5"/>
  <c r="H11" i="5"/>
  <c r="G11" i="5"/>
  <c r="F11" i="5"/>
  <c r="I8" i="5"/>
  <c r="I7" i="5" s="1"/>
  <c r="H8" i="5"/>
  <c r="G8" i="5"/>
  <c r="F8" i="5"/>
  <c r="F7" i="5" s="1"/>
  <c r="A3" i="5"/>
  <c r="G8" i="2" l="1"/>
  <c r="H7" i="5"/>
  <c r="L7" i="5"/>
  <c r="N7" i="5" s="1"/>
  <c r="P20" i="4" l="1"/>
  <c r="G44" i="4"/>
  <c r="M44" i="4" s="1"/>
  <c r="G43" i="4"/>
  <c r="M43" i="4" s="1"/>
  <c r="G42" i="4"/>
  <c r="M42" i="4" s="1"/>
  <c r="G41" i="4"/>
  <c r="M41" i="4" s="1"/>
  <c r="G40" i="4"/>
  <c r="M40" i="4" s="1"/>
  <c r="L39" i="4"/>
  <c r="K39" i="4"/>
  <c r="J39" i="4"/>
  <c r="I39" i="4"/>
  <c r="H39" i="4"/>
  <c r="G38" i="4"/>
  <c r="M38" i="4" s="1"/>
  <c r="G37" i="4"/>
  <c r="M37" i="4" s="1"/>
  <c r="G36" i="4"/>
  <c r="L35" i="4"/>
  <c r="K35" i="4"/>
  <c r="J35" i="4"/>
  <c r="I35" i="4"/>
  <c r="H35" i="4"/>
  <c r="S34" i="4"/>
  <c r="G34" i="4"/>
  <c r="M34" i="4" s="1"/>
  <c r="Q33" i="4"/>
  <c r="G33" i="4"/>
  <c r="M33" i="4" s="1"/>
  <c r="G32" i="4"/>
  <c r="M32" i="4" s="1"/>
  <c r="I31" i="4"/>
  <c r="G31" i="4" s="1"/>
  <c r="I30" i="4"/>
  <c r="G30" i="4" s="1"/>
  <c r="M30" i="4" s="1"/>
  <c r="G29" i="4"/>
  <c r="M29" i="4" s="1"/>
  <c r="S28" i="4"/>
  <c r="L28" i="4"/>
  <c r="K28" i="4"/>
  <c r="J28" i="4"/>
  <c r="H28" i="4"/>
  <c r="K26" i="4"/>
  <c r="G26" i="4" s="1"/>
  <c r="K25" i="4"/>
  <c r="G25" i="4" s="1"/>
  <c r="K24" i="4"/>
  <c r="G24" i="4"/>
  <c r="K23" i="4"/>
  <c r="G23" i="4" s="1"/>
  <c r="L22" i="4"/>
  <c r="K22" i="4"/>
  <c r="G22" i="4" s="1"/>
  <c r="J21" i="4"/>
  <c r="I21" i="4"/>
  <c r="H21" i="4"/>
  <c r="K19" i="4"/>
  <c r="I19" i="4"/>
  <c r="G18" i="4"/>
  <c r="L18" i="4" s="1"/>
  <c r="L25" i="4" s="1"/>
  <c r="G17" i="4"/>
  <c r="L17" i="4" s="1"/>
  <c r="S16" i="4"/>
  <c r="L16" i="4"/>
  <c r="G16" i="4"/>
  <c r="K15" i="4"/>
  <c r="I15" i="4"/>
  <c r="G15" i="4" s="1"/>
  <c r="K14" i="4"/>
  <c r="I14" i="4"/>
  <c r="G14" i="4" s="1"/>
  <c r="L14" i="4" s="1"/>
  <c r="K13" i="4"/>
  <c r="I13" i="4"/>
  <c r="R12" i="4"/>
  <c r="J12" i="4"/>
  <c r="H12" i="4"/>
  <c r="B9" i="4"/>
  <c r="G35" i="4" l="1"/>
  <c r="M39" i="4"/>
  <c r="M25" i="4"/>
  <c r="J27" i="4"/>
  <c r="J20" i="4" s="1"/>
  <c r="J11" i="4" s="1"/>
  <c r="K27" i="4"/>
  <c r="L27" i="4"/>
  <c r="G19" i="4"/>
  <c r="L19" i="4" s="1"/>
  <c r="L26" i="4" s="1"/>
  <c r="M26" i="4" s="1"/>
  <c r="I12" i="4"/>
  <c r="K12" i="4"/>
  <c r="H27" i="4"/>
  <c r="H20" i="4" s="1"/>
  <c r="H11" i="4" s="1"/>
  <c r="K21" i="4"/>
  <c r="M14" i="4"/>
  <c r="L23" i="4"/>
  <c r="M23" i="4" s="1"/>
  <c r="L15" i="4"/>
  <c r="L24" i="4" s="1"/>
  <c r="M24" i="4" s="1"/>
  <c r="M31" i="4"/>
  <c r="M28" i="4" s="1"/>
  <c r="M27" i="4" s="1"/>
  <c r="G28" i="4"/>
  <c r="G21" i="4"/>
  <c r="M22" i="4"/>
  <c r="K20" i="4"/>
  <c r="M36" i="4"/>
  <c r="M35" i="4" s="1"/>
  <c r="I28" i="4"/>
  <c r="I27" i="4" s="1"/>
  <c r="I20" i="4" s="1"/>
  <c r="G13" i="4"/>
  <c r="G39" i="4"/>
  <c r="M21" i="4" l="1"/>
  <c r="G27" i="4"/>
  <c r="G20" i="4" s="1"/>
  <c r="I11" i="4"/>
  <c r="K11" i="4"/>
  <c r="G12" i="4"/>
  <c r="L13" i="4"/>
  <c r="L12" i="4" s="1"/>
  <c r="M15" i="4"/>
  <c r="L21" i="4"/>
  <c r="L20" i="4" s="1"/>
  <c r="G11" i="4" l="1"/>
  <c r="M20" i="4"/>
  <c r="L11" i="4"/>
  <c r="M13" i="4"/>
  <c r="M12" i="4" s="1"/>
  <c r="M11" i="4" s="1"/>
  <c r="Q11" i="4" l="1"/>
  <c r="G9" i="3"/>
  <c r="F9" i="3"/>
  <c r="H11" i="3"/>
  <c r="C8" i="3"/>
  <c r="H10" i="3"/>
  <c r="H9" i="3" l="1"/>
  <c r="A3" i="3"/>
  <c r="A4" i="4"/>
</calcChain>
</file>

<file path=xl/sharedStrings.xml><?xml version="1.0" encoding="utf-8"?>
<sst xmlns="http://schemas.openxmlformats.org/spreadsheetml/2006/main" count="177" uniqueCount="108">
  <si>
    <t>STT</t>
  </si>
  <si>
    <t>Ghi chú</t>
  </si>
  <si>
    <t>Nội dung</t>
  </si>
  <si>
    <t>Số tiền</t>
  </si>
  <si>
    <t>Tổng số</t>
  </si>
  <si>
    <t>Đơn vị thực hiện</t>
  </si>
  <si>
    <t>ĐVT: đồng</t>
  </si>
  <si>
    <t>Phòng Kinh tế</t>
  </si>
  <si>
    <t>Huyện, Xã</t>
  </si>
  <si>
    <t>Chủ đầu tư</t>
  </si>
  <si>
    <t>Dự toán được duyệt</t>
  </si>
  <si>
    <t>Số phân bổ kỳ này</t>
  </si>
  <si>
    <t>Số Quyết định, ngày, tháng, năm</t>
  </si>
  <si>
    <t>Tổng mức đầu tư</t>
  </si>
  <si>
    <t>(Kèm theo Tờ trình số       /TTr-UBND ngày         /10/2025 của UBND xã Chiềng Mung)</t>
  </si>
  <si>
    <t>TỔNG CỘNG</t>
  </si>
  <si>
    <t>(Kèm theo Nghị quyết số      /NQ-HĐND ngày         /10/2025 của HĐND xã Chiềng Mung)</t>
  </si>
  <si>
    <t>Kinh phí lập đồ án quy hoạch chung xã Chiềng Mung, tỉnh Sơn La đến năm 2045</t>
  </si>
  <si>
    <t>thời gian thực hiện</t>
  </si>
  <si>
    <t>2025- 2026</t>
  </si>
  <si>
    <t>QĐ số 118/QĐ-UBND ngày 19/8/2025 của UBND xã Chiềng Mung</t>
  </si>
  <si>
    <t>Nhu cầu kinh phí còn lại</t>
  </si>
  <si>
    <t>Phòng kinh tế 
xã Chiềng Mung</t>
  </si>
  <si>
    <t>Kinh phí thực hiện hỗ trợ dịch tả lợn châu phi trên địa bàn xã Chiềng Mung đợt 1,2 năm 2025</t>
  </si>
  <si>
    <r>
      <t>N</t>
    </r>
    <r>
      <rPr>
        <sz val="11"/>
        <rFont val="Times New Roman"/>
        <family val="1"/>
      </rPr>
      <t>gân sách tỉnh tại Quyết định số 2257/QĐ-UBND ngày 08/9/2025</t>
    </r>
  </si>
  <si>
    <t>Kinh phí thực hiện dự án: Nhà công vụ và Sửa chữa trụ sở Ủy ban nhân dân xã Chiềng Mung</t>
  </si>
  <si>
    <t>QĐ số 167/QĐ-UBND ngày 24/9/2025 của UBND xã Chiềng Mung</t>
  </si>
  <si>
    <t>Chi tiết phân bổ Kinh phí lập đồ án quy hoạch chung xã Chiềng Mung, tỉnh Sơn La đến năm 2045; dự án: Kinh phí thực hiện dự án Nhà công vụ và Sửa chữa trụ sở Ủy ban nhân dân xã Chiềng Mung</t>
  </si>
  <si>
    <t>Phụ lục số II</t>
  </si>
  <si>
    <t>Mã ĐVQHNS</t>
  </si>
  <si>
    <t>Mã chương</t>
  </si>
  <si>
    <t>Mã ngành</t>
  </si>
  <si>
    <t>12</t>
  </si>
  <si>
    <t>Mã nguồn</t>
  </si>
  <si>
    <t>Công an xã</t>
  </si>
  <si>
    <t xml:space="preserve">Kinh phí tổ chức tuyên truyền phổ biến, giáo dục pháp luật, trải nghiệm và thực hành phòng cháy, chữa cháy và cứu nạn, cứu hộ
</t>
  </si>
  <si>
    <t>011</t>
  </si>
  <si>
    <t>TỔNG HỢP KINH PHÍ PHÂN BỔ CHO CÁC CƠ QUAN, ĐƠN VỊ NĂM 2025 (ĐỢT 2)</t>
  </si>
  <si>
    <t>TỔNG HỢP KINH PHÍ THỰC HIỆN HỖ TRỢ CHI PHÍ HỌC TẬP VÀ CẤP BÙ HỌC PHÍ THEO NGHỊ ĐỊNH SỐ 238/2025/NĐ-CP NĂM 2025</t>
  </si>
  <si>
    <t xml:space="preserve"> Đơn vị: Triệu đồng</t>
  </si>
  <si>
    <t>Chỉ tiêu</t>
  </si>
  <si>
    <t>Tổng kinh phí thực hiện chính sách</t>
  </si>
  <si>
    <t>Kết quả (nhu cầu) thực hiện Kỳ II năm học 2024-2025</t>
  </si>
  <si>
    <t>Nhu cầu thực hiện Kỳ I năm học 2025-2026</t>
  </si>
  <si>
    <t>Kinh phí đã bố trí trong dự toán năm 2025</t>
  </si>
  <si>
    <t>Số đối tượng</t>
  </si>
  <si>
    <t>Kinh phí</t>
  </si>
  <si>
    <t>3=5+7</t>
  </si>
  <si>
    <t>9=3-8</t>
  </si>
  <si>
    <t>TỔNG SỐ</t>
  </si>
  <si>
    <r>
      <t>Hỗ trợ chi phí học tập và miễn giảm học phí theo quy định tại Nghị định số 238/2025/NĐ-CP (</t>
    </r>
    <r>
      <rPr>
        <b/>
        <i/>
        <sz val="12"/>
        <rFont val="Times New Roman"/>
        <family val="1"/>
      </rPr>
      <t>thay thế Nghị định số 81/2021/NĐ-CP và Nghị định số 97/2023/NĐ-CP</t>
    </r>
    <r>
      <rPr>
        <b/>
        <sz val="12"/>
        <rFont val="Times New Roman"/>
        <family val="1"/>
      </rPr>
      <t>)</t>
    </r>
  </si>
  <si>
    <t>A</t>
  </si>
  <si>
    <t>Hỗ trợ chi phí học tập</t>
  </si>
  <si>
    <t>Trường Mầm non Mường Bằng</t>
  </si>
  <si>
    <t>Trường TH &amp; THCS Mường Bằng</t>
  </si>
  <si>
    <t>Trường TH &amp; THCS Hoàng Văn Thụ</t>
  </si>
  <si>
    <t>Trường Mầm non Chiềng Mung</t>
  </si>
  <si>
    <t>Trường TH-THCS Chiềng Mung</t>
  </si>
  <si>
    <t>Trường Mầm non  Mường Bon</t>
  </si>
  <si>
    <t>Trường TH &amp; THCS Mường Bon</t>
  </si>
  <si>
    <t>B</t>
  </si>
  <si>
    <t>Miễn học phí, giảm học phí</t>
  </si>
  <si>
    <t>I</t>
  </si>
  <si>
    <t>Miễn học phí cho trẻ mầm non, học sinh phổ thông trong cơ sở giáo dục công lập thuộc hệ thống giáo dục quốc dân</t>
  </si>
  <si>
    <t>II</t>
  </si>
  <si>
    <t>Miễn giảm học phí cho học sinh, sinh viên</t>
  </si>
  <si>
    <t>2.1</t>
  </si>
  <si>
    <t>Miễn học phí</t>
  </si>
  <si>
    <t>Phòng Văn hoá</t>
  </si>
  <si>
    <t>2.2</t>
  </si>
  <si>
    <t>Giảm 70% học phí</t>
  </si>
  <si>
    <t>2.3</t>
  </si>
  <si>
    <t>Giảm 50% học phí</t>
  </si>
  <si>
    <t xml:space="preserve">Kinh  phí phân bổ kỳ này </t>
  </si>
  <si>
    <t>071</t>
  </si>
  <si>
    <t>072</t>
  </si>
  <si>
    <t>Trường TH &amp; THCS Mường Bon (Mã QHNS: 1127694)</t>
  </si>
  <si>
    <t>Hỗ trợ chi phí học tập và miễn giảm học phí theo quy định tại Nghị định số 238/2025/NĐ-CP (thay thế Nghị định số 81/2021/NĐ-CP và Nghị định số 97/2023/NĐ-CP)</t>
  </si>
  <si>
    <t>Phòng Văn hoá, các đơn vị trường học</t>
  </si>
  <si>
    <t>Chi tiết tại Phụ lục 02</t>
  </si>
  <si>
    <t>Phụ lục số 02</t>
  </si>
  <si>
    <t>PHỤ LỤC II</t>
  </si>
  <si>
    <t>TỔNG HỢP PHÂN BỔ DỰ TOÁN CHO CÁC CƠ QUAN, ĐƠN VỊ NĂM 2025</t>
  </si>
  <si>
    <t>ĐVT: Đồng</t>
  </si>
  <si>
    <t xml:space="preserve">Sự nghiệp
kinh tế </t>
  </si>
  <si>
    <t>Đảm bảo
 xã hội</t>
  </si>
  <si>
    <t>An ninh quốc phòng</t>
  </si>
  <si>
    <t>Sự nghiệp
 giáo dục</t>
  </si>
  <si>
    <t>Tổng cộng</t>
  </si>
  <si>
    <t>Trường TH &amp; THCS Mường Bằng (Mã QHNS: 1127695)</t>
  </si>
  <si>
    <t xml:space="preserve">Kinh phí thực hiện các Nghị quyết số 124/HĐND </t>
  </si>
  <si>
    <t>Kinh phí mua sắm trang thiết bị cho dạy và học, thực hiện tiêu chí trường đạt chuẩn quốc gia và chương trình giáo dục phổ thông; chi khác,….</t>
  </si>
  <si>
    <t>Trường Mầm non Mường Bằng (Mã QHNS: 1127671)</t>
  </si>
  <si>
    <t>Kinh phí thực hiện hỗ trợ học sinh bán trú Nghị định số 66/2025/NĐ-CP của Chính phủ</t>
  </si>
  <si>
    <t>Kinh phí mua sắm trang thiết bị phục vụ công tác chuyên môn</t>
  </si>
  <si>
    <t>Trường TH&amp;THCS Hoàng Văn Thụ (Mã QHNS: 1127692)</t>
  </si>
  <si>
    <t>Trường Mầm non Mường Bon (Mã QHNS: 1123451)</t>
  </si>
  <si>
    <t>Kinh phí thực hiện các Nghị quyết số 124</t>
  </si>
  <si>
    <t>Kinh phí mua sắm trang thiết bị cho dạy và học, thực hiện tiêu chí trường đạt chuẩn quốc gia và chương trình giáo dục phổ thông</t>
  </si>
  <si>
    <t>Trường Mầm non Chiềng Mung (Mã QHNS: 1123492)</t>
  </si>
  <si>
    <t>Trường TH &amp; THCS Chiềng Mung (Mã QHNS: 1127693)</t>
  </si>
  <si>
    <t>Văn phòng Đảng uỷ</t>
  </si>
  <si>
    <t xml:space="preserve"> Kinh phí thực hiện khen thường danh hiệu thôn, bản văn hoá năm 2025</t>
  </si>
  <si>
    <t xml:space="preserve">Phụ lục </t>
  </si>
  <si>
    <t>Phòng Văn hoá- Xã hội</t>
  </si>
  <si>
    <t xml:space="preserve"> Kinh phí thực hiện tuyên truyền công tác chống ma tuý tại cơ sở; kinh phí ban chỉ đạo phòng chống ma tuý.</t>
  </si>
  <si>
    <t>Kinh phí thực hiện các nhiệm vụ phát sinh trong năm 2025 (mua sắm trang thiết bị làm việc, hội nghị tổng kết, khen thưởng theo hướng dẫn số 56-HD/VPTW, Phụ cấp các ban chỉ đạo,…)</t>
  </si>
  <si>
    <t xml:space="preserve">Kèm theo nghị quyết số 27/NQ-HĐND ngày 18/12/2025 của HĐND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</si>
</sst>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.0_);_(* \(#,##0.0\);_(* &quot;-&quot;??_);_(@_)"/>
    <numFmt numFmtId="167" formatCode="_(* #,##0_);_(* \(#,##0\);_(* &quot;-&quot;?_);_(@_)"/>
    <numFmt numFmtId="168" formatCode="_(* #,##0_);_(* \(#,##0\);_(* &quot;-&quot;??_);_(@_)"/>
    <numFmt numFmtId="169" formatCode="#,##0.000"/>
    <numFmt numFmtId="170" formatCode="#,##0.00;[Red]#,##0.00"/>
    <numFmt numFmtId="171" formatCode="#,##0;[Red]#,##0"/>
    <numFmt numFmtId="172" formatCode="_(* #,##0.000_);_(* \(#,##0.000\);_(* &quot;-&quot;??_);_(@_)"/>
    <numFmt numFmtId="173" formatCode="#,##0.0;[Red]#,##0.0"/>
    <numFmt numFmtId="174" formatCode="#,##0.000;[Red]#,##0.000"/>
    <numFmt numFmtId="175" formatCode="_-* #,##0_-;\-* #,##0_-;_-* &quot;-&quot;??_-;_-@_-"/>
  </numFmts>
  <fonts count="40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i/>
      <sz val="12"/>
      <name val="Times New Roman"/>
      <family val="1"/>
    </font>
    <font>
      <sz val="14"/>
      <color theme="1"/>
      <name val="Times New Roman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Times New Roman"/>
      <family val="2"/>
    </font>
    <font>
      <sz val="10"/>
      <name val=".VnArial"/>
      <family val="2"/>
    </font>
    <font>
      <sz val="9"/>
      <name val="Times New Roman"/>
      <family val="1"/>
    </font>
    <font>
      <sz val="9"/>
      <color theme="1"/>
      <name val="Times New Roman"/>
      <family val="1"/>
    </font>
    <font>
      <sz val="12"/>
      <color theme="1"/>
      <name val="Calibri"/>
      <family val="2"/>
      <charset val="163"/>
      <scheme val="minor"/>
    </font>
    <font>
      <sz val="11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i/>
      <sz val="11"/>
      <name val="Times New Roman"/>
      <family val="1"/>
    </font>
    <font>
      <b/>
      <sz val="11"/>
      <color theme="1"/>
      <name val="Times New Roman"/>
      <family val="1"/>
    </font>
    <font>
      <b/>
      <sz val="11"/>
      <name val=".VnTime"/>
      <family val="2"/>
    </font>
    <font>
      <sz val="11"/>
      <name val=".VnTime"/>
      <family val="2"/>
    </font>
    <font>
      <sz val="12"/>
      <color indexed="8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12"/>
      <name val=".VnTime"/>
      <family val="2"/>
    </font>
    <font>
      <b/>
      <sz val="11"/>
      <color theme="1"/>
      <name val="Calibri"/>
      <family val="2"/>
      <charset val="163"/>
      <scheme val="minor"/>
    </font>
    <font>
      <b/>
      <sz val="13"/>
      <name val="Times New Roman"/>
      <family val="1"/>
    </font>
    <font>
      <i/>
      <sz val="13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  <charset val="163"/>
    </font>
    <font>
      <sz val="13"/>
      <name val="Times New Roman"/>
      <family val="1"/>
      <charset val="163"/>
    </font>
    <font>
      <sz val="11"/>
      <name val="Times New Roman"/>
      <family val="1"/>
      <charset val="163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i/>
      <sz val="10"/>
      <name val="Times New Roman"/>
      <family val="1"/>
    </font>
    <font>
      <sz val="11"/>
      <name val="Calibri"/>
      <family val="2"/>
      <charset val="163"/>
      <scheme val="minor"/>
    </font>
    <font>
      <b/>
      <sz val="13"/>
      <name val="Calibri"/>
      <family val="2"/>
      <charset val="163"/>
      <scheme val="minor"/>
    </font>
    <font>
      <sz val="13"/>
      <name val="Calibri"/>
      <family val="2"/>
      <charset val="16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165" fontId="2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7" fillId="0" borderId="0"/>
    <xf numFmtId="164" fontId="8" fillId="0" borderId="0" applyFont="0" applyFill="0" applyBorder="0" applyAlignment="0" applyProtection="0"/>
    <xf numFmtId="0" fontId="9" fillId="0" borderId="0"/>
    <xf numFmtId="0" fontId="8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2" fillId="0" borderId="0"/>
    <xf numFmtId="0" fontId="1" fillId="0" borderId="0"/>
    <xf numFmtId="0" fontId="6" fillId="0" borderId="0"/>
  </cellStyleXfs>
  <cellXfs count="171">
    <xf numFmtId="0" fontId="0" fillId="0" borderId="0" xfId="0"/>
    <xf numFmtId="0" fontId="10" fillId="2" borderId="0" xfId="0" applyFont="1" applyFill="1"/>
    <xf numFmtId="0" fontId="11" fillId="2" borderId="0" xfId="0" applyFont="1" applyFill="1"/>
    <xf numFmtId="0" fontId="14" fillId="0" borderId="0" xfId="8"/>
    <xf numFmtId="0" fontId="16" fillId="0" borderId="0" xfId="8" applyFont="1" applyAlignment="1">
      <alignment vertical="center"/>
    </xf>
    <xf numFmtId="0" fontId="15" fillId="0" borderId="1" xfId="7" applyFont="1" applyBorder="1" applyAlignment="1">
      <alignment horizontal="center" vertical="center" wrapText="1"/>
    </xf>
    <xf numFmtId="0" fontId="18" fillId="0" borderId="0" xfId="8" applyFont="1"/>
    <xf numFmtId="0" fontId="19" fillId="0" borderId="0" xfId="8" applyFont="1"/>
    <xf numFmtId="0" fontId="20" fillId="0" borderId="0" xfId="0" applyFont="1"/>
    <xf numFmtId="0" fontId="16" fillId="0" borderId="1" xfId="7" applyFont="1" applyBorder="1" applyAlignment="1">
      <alignment horizontal="center" vertical="center" wrapText="1"/>
    </xf>
    <xf numFmtId="168" fontId="15" fillId="0" borderId="1" xfId="1" applyNumberFormat="1" applyFont="1" applyFill="1" applyBorder="1" applyAlignment="1">
      <alignment horizontal="center" vertical="center" wrapText="1"/>
    </xf>
    <xf numFmtId="168" fontId="15" fillId="0" borderId="1" xfId="10" applyNumberFormat="1" applyFont="1" applyFill="1" applyBorder="1" applyAlignment="1">
      <alignment horizontal="center" vertical="center" wrapText="1"/>
    </xf>
    <xf numFmtId="168" fontId="19" fillId="0" borderId="0" xfId="8" applyNumberFormat="1" applyFont="1"/>
    <xf numFmtId="168" fontId="15" fillId="0" borderId="1" xfId="1" applyNumberFormat="1" applyFont="1" applyFill="1" applyBorder="1" applyAlignment="1">
      <alignment vertical="center"/>
    </xf>
    <xf numFmtId="0" fontId="13" fillId="0" borderId="1" xfId="11" applyFont="1" applyBorder="1" applyAlignment="1">
      <alignment horizontal="center" vertical="center" wrapText="1"/>
    </xf>
    <xf numFmtId="168" fontId="13" fillId="0" borderId="1" xfId="1" applyNumberFormat="1" applyFont="1" applyFill="1" applyBorder="1" applyAlignment="1">
      <alignment vertical="center"/>
    </xf>
    <xf numFmtId="168" fontId="13" fillId="0" borderId="1" xfId="10" applyNumberFormat="1" applyFont="1" applyFill="1" applyBorder="1" applyAlignment="1">
      <alignment vertical="center"/>
    </xf>
    <xf numFmtId="0" fontId="23" fillId="0" borderId="1" xfId="0" applyFont="1" applyBorder="1" applyAlignment="1">
      <alignment horizontal="left" vertical="center" wrapText="1"/>
    </xf>
    <xf numFmtId="0" fontId="2" fillId="0" borderId="0" xfId="0" applyFont="1"/>
    <xf numFmtId="0" fontId="21" fillId="0" borderId="0" xfId="0" applyFont="1"/>
    <xf numFmtId="0" fontId="24" fillId="0" borderId="1" xfId="7" applyFont="1" applyBorder="1" applyAlignment="1">
      <alignment horizontal="center" vertical="center" wrapText="1"/>
    </xf>
    <xf numFmtId="168" fontId="15" fillId="0" borderId="4" xfId="9" applyNumberFormat="1" applyFont="1" applyFill="1" applyBorder="1" applyAlignment="1">
      <alignment horizontal="center" vertical="center" wrapText="1"/>
    </xf>
    <xf numFmtId="0" fontId="25" fillId="0" borderId="0" xfId="8" applyFont="1"/>
    <xf numFmtId="0" fontId="26" fillId="0" borderId="0" xfId="0" applyFont="1"/>
    <xf numFmtId="0" fontId="28" fillId="2" borderId="0" xfId="0" applyFont="1" applyFill="1" applyAlignment="1">
      <alignment horizontal="center" vertical="center"/>
    </xf>
    <xf numFmtId="0" fontId="29" fillId="2" borderId="0" xfId="0" applyFont="1" applyFill="1"/>
    <xf numFmtId="0" fontId="29" fillId="2" borderId="0" xfId="0" applyFont="1" applyFill="1" applyAlignment="1">
      <alignment wrapText="1"/>
    </xf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left" vertical="center"/>
    </xf>
    <xf numFmtId="0" fontId="29" fillId="2" borderId="1" xfId="0" applyFont="1" applyFill="1" applyBorder="1" applyAlignment="1">
      <alignment horizontal="center" vertical="center" wrapText="1"/>
    </xf>
    <xf numFmtId="167" fontId="29" fillId="2" borderId="1" xfId="0" applyNumberFormat="1" applyFont="1" applyFill="1" applyBorder="1" applyAlignment="1">
      <alignment horizontal="left" vertical="center"/>
    </xf>
    <xf numFmtId="167" fontId="29" fillId="2" borderId="1" xfId="0" applyNumberFormat="1" applyFont="1" applyFill="1" applyBorder="1" applyAlignment="1">
      <alignment horizontal="left" vertical="center" wrapText="1"/>
    </xf>
    <xf numFmtId="0" fontId="13" fillId="0" borderId="1" xfId="7" applyFont="1" applyBorder="1" applyAlignment="1">
      <alignment horizontal="center" vertical="center" wrapText="1"/>
    </xf>
    <xf numFmtId="0" fontId="13" fillId="0" borderId="1" xfId="7" applyFont="1" applyBorder="1" applyAlignment="1">
      <alignment vertical="center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7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49" fontId="29" fillId="2" borderId="1" xfId="0" quotePrefix="1" applyNumberFormat="1" applyFont="1" applyFill="1" applyBorder="1" applyAlignment="1">
      <alignment horizontal="left" vertical="center" wrapText="1"/>
    </xf>
    <xf numFmtId="0" fontId="3" fillId="0" borderId="0" xfId="1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4" fillId="0" borderId="0" xfId="2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4" fillId="0" borderId="0" xfId="2" applyFont="1" applyAlignment="1">
      <alignment vertical="center"/>
    </xf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24" fillId="0" borderId="1" xfId="2" applyFont="1" applyBorder="1" applyAlignment="1">
      <alignment horizontal="center" vertical="center"/>
    </xf>
    <xf numFmtId="0" fontId="24" fillId="0" borderId="1" xfId="2" quotePrefix="1" applyFont="1" applyBorder="1" applyAlignment="1">
      <alignment horizontal="center" vertical="center"/>
    </xf>
    <xf numFmtId="0" fontId="34" fillId="0" borderId="1" xfId="2" applyFont="1" applyBorder="1" applyAlignment="1">
      <alignment horizontal="center" vertical="center"/>
    </xf>
    <xf numFmtId="4" fontId="3" fillId="0" borderId="1" xfId="2" applyNumberFormat="1" applyFont="1" applyBorder="1" applyAlignment="1">
      <alignment horizontal="center" vertical="center"/>
    </xf>
    <xf numFmtId="4" fontId="3" fillId="0" borderId="1" xfId="2" applyNumberFormat="1" applyFont="1" applyBorder="1" applyAlignment="1">
      <alignment horizontal="right" vertical="center"/>
    </xf>
    <xf numFmtId="0" fontId="3" fillId="0" borderId="1" xfId="13" applyFont="1" applyBorder="1" applyAlignment="1">
      <alignment horizontal="left" vertical="center" wrapText="1"/>
    </xf>
    <xf numFmtId="3" fontId="3" fillId="0" borderId="1" xfId="2" applyNumberFormat="1" applyFont="1" applyBorder="1" applyAlignment="1">
      <alignment horizontal="center" vertical="center"/>
    </xf>
    <xf numFmtId="169" fontId="3" fillId="0" borderId="1" xfId="2" applyNumberFormat="1" applyFont="1" applyBorder="1" applyAlignment="1">
      <alignment horizontal="center" vertical="center"/>
    </xf>
    <xf numFmtId="169" fontId="34" fillId="0" borderId="0" xfId="2" applyNumberFormat="1" applyFont="1" applyAlignment="1">
      <alignment vertical="center"/>
    </xf>
    <xf numFmtId="0" fontId="3" fillId="0" borderId="1" xfId="2" applyFont="1" applyBorder="1" applyAlignment="1">
      <alignment horizontal="left" vertical="center"/>
    </xf>
    <xf numFmtId="0" fontId="34" fillId="0" borderId="1" xfId="0" applyFont="1" applyBorder="1" applyAlignment="1">
      <alignment vertical="center"/>
    </xf>
    <xf numFmtId="170" fontId="34" fillId="0" borderId="1" xfId="0" applyNumberFormat="1" applyFont="1" applyBorder="1" applyAlignment="1">
      <alignment horizontal="center" vertical="center"/>
    </xf>
    <xf numFmtId="3" fontId="34" fillId="0" borderId="1" xfId="0" applyNumberFormat="1" applyFont="1" applyBorder="1" applyAlignment="1">
      <alignment horizontal="center" vertical="center"/>
    </xf>
    <xf numFmtId="169" fontId="34" fillId="0" borderId="1" xfId="0" applyNumberFormat="1" applyFont="1" applyBorder="1" applyAlignment="1">
      <alignment horizontal="center" vertical="center"/>
    </xf>
    <xf numFmtId="171" fontId="34" fillId="0" borderId="1" xfId="0" applyNumberFormat="1" applyFont="1" applyBorder="1" applyAlignment="1">
      <alignment horizontal="center" vertical="center"/>
    </xf>
    <xf numFmtId="0" fontId="33" fillId="0" borderId="0" xfId="2" applyFont="1" applyAlignment="1">
      <alignment vertical="center"/>
    </xf>
    <xf numFmtId="172" fontId="33" fillId="0" borderId="0" xfId="2" applyNumberFormat="1" applyFont="1" applyAlignment="1">
      <alignment vertical="center"/>
    </xf>
    <xf numFmtId="173" fontId="34" fillId="0" borderId="1" xfId="0" applyNumberFormat="1" applyFont="1" applyBorder="1" applyAlignment="1">
      <alignment horizontal="center" vertical="center"/>
    </xf>
    <xf numFmtId="170" fontId="34" fillId="0" borderId="1" xfId="0" applyNumberFormat="1" applyFont="1" applyBorder="1" applyAlignment="1">
      <alignment vertical="center"/>
    </xf>
    <xf numFmtId="174" fontId="34" fillId="0" borderId="1" xfId="0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justify" vertical="center" wrapText="1"/>
    </xf>
    <xf numFmtId="170" fontId="3" fillId="0" borderId="1" xfId="2" applyNumberFormat="1" applyFont="1" applyBorder="1" applyAlignment="1">
      <alignment horizontal="center" vertical="center"/>
    </xf>
    <xf numFmtId="170" fontId="3" fillId="0" borderId="1" xfId="2" applyNumberFormat="1" applyFont="1" applyBorder="1" applyAlignment="1">
      <alignment horizontal="right" vertical="center"/>
    </xf>
    <xf numFmtId="0" fontId="3" fillId="0" borderId="0" xfId="2" applyFont="1" applyAlignment="1">
      <alignment vertical="center"/>
    </xf>
    <xf numFmtId="169" fontId="33" fillId="0" borderId="0" xfId="2" applyNumberFormat="1" applyFont="1" applyAlignment="1">
      <alignment vertical="center"/>
    </xf>
    <xf numFmtId="0" fontId="34" fillId="0" borderId="1" xfId="2" applyFont="1" applyBorder="1" applyAlignment="1">
      <alignment horizontal="left" vertical="center"/>
    </xf>
    <xf numFmtId="173" fontId="34" fillId="0" borderId="1" xfId="2" applyNumberFormat="1" applyFont="1" applyBorder="1" applyAlignment="1">
      <alignment horizontal="center" vertical="center"/>
    </xf>
    <xf numFmtId="3" fontId="34" fillId="0" borderId="1" xfId="2" applyNumberFormat="1" applyFont="1" applyBorder="1" applyAlignment="1">
      <alignment horizontal="center" vertical="center"/>
    </xf>
    <xf numFmtId="169" fontId="34" fillId="0" borderId="1" xfId="2" applyNumberFormat="1" applyFont="1" applyBorder="1" applyAlignment="1">
      <alignment horizontal="center" vertical="center"/>
    </xf>
    <xf numFmtId="171" fontId="34" fillId="0" borderId="1" xfId="2" applyNumberFormat="1" applyFont="1" applyBorder="1" applyAlignment="1">
      <alignment horizontal="center" vertical="center"/>
    </xf>
    <xf numFmtId="170" fontId="34" fillId="0" borderId="1" xfId="2" applyNumberFormat="1" applyFont="1" applyBorder="1" applyAlignment="1">
      <alignment horizontal="right" vertical="center"/>
    </xf>
    <xf numFmtId="170" fontId="34" fillId="0" borderId="1" xfId="2" applyNumberFormat="1" applyFont="1" applyBorder="1" applyAlignment="1">
      <alignment horizontal="center" vertical="center"/>
    </xf>
    <xf numFmtId="0" fontId="34" fillId="0" borderId="1" xfId="2" applyFont="1" applyBorder="1" applyAlignment="1">
      <alignment vertical="center"/>
    </xf>
    <xf numFmtId="170" fontId="34" fillId="0" borderId="1" xfId="2" applyNumberFormat="1" applyFont="1" applyBorder="1" applyAlignment="1">
      <alignment vertical="center"/>
    </xf>
    <xf numFmtId="174" fontId="34" fillId="0" borderId="1" xfId="2" applyNumberFormat="1" applyFont="1" applyBorder="1" applyAlignment="1">
      <alignment horizontal="center" vertical="center"/>
    </xf>
    <xf numFmtId="174" fontId="3" fillId="0" borderId="0" xfId="2" applyNumberFormat="1" applyFont="1" applyAlignment="1">
      <alignment vertical="center"/>
    </xf>
    <xf numFmtId="0" fontId="3" fillId="0" borderId="1" xfId="12" applyFont="1" applyBorder="1" applyAlignment="1">
      <alignment horizontal="center" vertical="center"/>
    </xf>
    <xf numFmtId="0" fontId="3" fillId="0" borderId="1" xfId="2" quotePrefix="1" applyFont="1" applyBorder="1" applyAlignment="1">
      <alignment horizontal="left" vertical="center"/>
    </xf>
    <xf numFmtId="0" fontId="34" fillId="0" borderId="1" xfId="12" applyFont="1" applyBorder="1" applyAlignment="1">
      <alignment horizontal="center" vertical="center"/>
    </xf>
    <xf numFmtId="171" fontId="3" fillId="0" borderId="1" xfId="2" applyNumberFormat="1" applyFont="1" applyBorder="1" applyAlignment="1">
      <alignment horizontal="center" vertical="center"/>
    </xf>
    <xf numFmtId="0" fontId="34" fillId="0" borderId="0" xfId="2" applyFont="1" applyAlignment="1">
      <alignment horizontal="center" vertical="center" wrapText="1"/>
    </xf>
    <xf numFmtId="0" fontId="34" fillId="0" borderId="1" xfId="0" applyFont="1" applyBorder="1" applyAlignment="1">
      <alignment horizontal="center" vertical="top"/>
    </xf>
    <xf numFmtId="0" fontId="34" fillId="0" borderId="1" xfId="0" quotePrefix="1" applyFont="1" applyBorder="1" applyAlignment="1">
      <alignment horizontal="center" vertical="top"/>
    </xf>
    <xf numFmtId="0" fontId="34" fillId="0" borderId="1" xfId="2" applyFont="1" applyBorder="1" applyAlignment="1">
      <alignment horizontal="center" vertical="top"/>
    </xf>
    <xf numFmtId="0" fontId="3" fillId="0" borderId="1" xfId="2" applyFont="1" applyBorder="1" applyAlignment="1">
      <alignment horizontal="center" vertical="top"/>
    </xf>
    <xf numFmtId="0" fontId="15" fillId="0" borderId="1" xfId="0" applyFont="1" applyBorder="1" applyAlignment="1">
      <alignment horizontal="left" vertical="center"/>
    </xf>
    <xf numFmtId="0" fontId="28" fillId="2" borderId="2" xfId="0" applyFont="1" applyFill="1" applyBorder="1" applyAlignment="1">
      <alignment vertical="center"/>
    </xf>
    <xf numFmtId="0" fontId="4" fillId="0" borderId="0" xfId="2" applyFont="1" applyAlignment="1">
      <alignment vertical="center"/>
    </xf>
    <xf numFmtId="0" fontId="29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 readingOrder="2"/>
    </xf>
    <xf numFmtId="175" fontId="29" fillId="0" borderId="0" xfId="5" applyNumberFormat="1" applyFont="1" applyFill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 readingOrder="2"/>
    </xf>
    <xf numFmtId="175" fontId="15" fillId="0" borderId="1" xfId="5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167" fontId="15" fillId="0" borderId="1" xfId="0" applyNumberFormat="1" applyFont="1" applyBorder="1" applyAlignment="1">
      <alignment horizontal="center" vertical="center"/>
    </xf>
    <xf numFmtId="167" fontId="29" fillId="0" borderId="0" xfId="0" applyNumberFormat="1" applyFont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32" fillId="0" borderId="1" xfId="0" quotePrefix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167" fontId="13" fillId="0" borderId="1" xfId="0" applyNumberFormat="1" applyFont="1" applyBorder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27" fillId="2" borderId="0" xfId="0" applyFont="1" applyFill="1"/>
    <xf numFmtId="167" fontId="31" fillId="0" borderId="1" xfId="0" applyNumberFormat="1" applyFont="1" applyBorder="1" applyAlignment="1">
      <alignment horizontal="center" vertical="center" wrapText="1"/>
    </xf>
    <xf numFmtId="0" fontId="28" fillId="2" borderId="0" xfId="0" applyFont="1" applyFill="1"/>
    <xf numFmtId="0" fontId="29" fillId="2" borderId="1" xfId="0" applyFont="1" applyFill="1" applyBorder="1" applyAlignment="1">
      <alignment horizontal="left" vertical="center" wrapText="1"/>
    </xf>
    <xf numFmtId="0" fontId="29" fillId="0" borderId="1" xfId="2" applyFont="1" applyBorder="1" applyAlignment="1">
      <alignment horizontal="center" vertical="center" wrapText="1"/>
    </xf>
    <xf numFmtId="0" fontId="29" fillId="2" borderId="1" xfId="0" quotePrefix="1" applyFont="1" applyFill="1" applyBorder="1" applyAlignment="1">
      <alignment horizontal="left" vertical="center" wrapText="1"/>
    </xf>
    <xf numFmtId="167" fontId="27" fillId="0" borderId="1" xfId="1" applyNumberFormat="1" applyFont="1" applyFill="1" applyBorder="1" applyAlignment="1">
      <alignment horizontal="center" vertical="center" wrapText="1"/>
    </xf>
    <xf numFmtId="0" fontId="37" fillId="0" borderId="0" xfId="0" applyFont="1"/>
    <xf numFmtId="0" fontId="38" fillId="0" borderId="0" xfId="0" applyFont="1"/>
    <xf numFmtId="0" fontId="29" fillId="0" borderId="1" xfId="0" applyFont="1" applyBorder="1" applyAlignment="1">
      <alignment horizontal="center" vertical="center" wrapText="1"/>
    </xf>
    <xf numFmtId="0" fontId="29" fillId="2" borderId="0" xfId="0" applyFont="1" applyFill="1" applyAlignment="1">
      <alignment horizontal="center"/>
    </xf>
    <xf numFmtId="0" fontId="39" fillId="0" borderId="0" xfId="0" applyFont="1"/>
    <xf numFmtId="0" fontId="29" fillId="0" borderId="1" xfId="0" applyFont="1" applyBorder="1" applyAlignment="1">
      <alignment horizontal="left" vertical="center" wrapText="1"/>
    </xf>
    <xf numFmtId="167" fontId="27" fillId="0" borderId="1" xfId="0" applyNumberFormat="1" applyFont="1" applyBorder="1" applyAlignment="1">
      <alignment horizontal="center" vertical="center" wrapText="1"/>
    </xf>
    <xf numFmtId="0" fontId="10" fillId="2" borderId="0" xfId="0" applyFont="1" applyFill="1" applyAlignment="1">
      <alignment wrapText="1"/>
    </xf>
    <xf numFmtId="0" fontId="10" fillId="2" borderId="0" xfId="0" applyFont="1" applyFill="1" applyAlignment="1">
      <alignment horizontal="center"/>
    </xf>
    <xf numFmtId="49" fontId="27" fillId="0" borderId="1" xfId="0" applyNumberFormat="1" applyFont="1" applyBorder="1" applyAlignment="1">
      <alignment horizontal="center" vertical="center" wrapText="1"/>
    </xf>
    <xf numFmtId="0" fontId="29" fillId="0" borderId="1" xfId="0" quotePrefix="1" applyFont="1" applyBorder="1" applyAlignment="1">
      <alignment horizontal="center" vertical="center" wrapText="1"/>
    </xf>
    <xf numFmtId="167" fontId="29" fillId="0" borderId="1" xfId="1" applyNumberFormat="1" applyFont="1" applyFill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167" fontId="29" fillId="0" borderId="1" xfId="0" applyNumberFormat="1" applyFont="1" applyBorder="1" applyAlignment="1">
      <alignment horizontal="center" vertical="center" wrapText="1"/>
    </xf>
    <xf numFmtId="0" fontId="27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0" fontId="27" fillId="2" borderId="1" xfId="0" applyFont="1" applyFill="1" applyBorder="1" applyAlignment="1">
      <alignment horizontal="center" vertical="center" wrapText="1"/>
    </xf>
    <xf numFmtId="166" fontId="27" fillId="2" borderId="3" xfId="1" applyNumberFormat="1" applyFont="1" applyFill="1" applyBorder="1" applyAlignment="1">
      <alignment horizontal="center" vertical="center" wrapText="1"/>
    </xf>
    <xf numFmtId="166" fontId="27" fillId="2" borderId="6" xfId="1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3" fillId="0" borderId="0" xfId="1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4" fillId="0" borderId="2" xfId="0" applyFont="1" applyBorder="1" applyAlignment="1">
      <alignment horizontal="right" vertical="center" wrapText="1"/>
    </xf>
    <xf numFmtId="0" fontId="3" fillId="0" borderId="1" xfId="2" applyFont="1" applyBorder="1" applyAlignment="1">
      <alignment horizontal="center" vertical="center"/>
    </xf>
    <xf numFmtId="0" fontId="15" fillId="0" borderId="0" xfId="7" applyFont="1" applyAlignment="1">
      <alignment horizontal="center"/>
    </xf>
    <xf numFmtId="0" fontId="15" fillId="0" borderId="0" xfId="7" applyFont="1" applyAlignment="1">
      <alignment horizontal="center" vertical="center" wrapText="1"/>
    </xf>
    <xf numFmtId="0" fontId="15" fillId="0" borderId="0" xfId="7" applyFont="1" applyAlignment="1">
      <alignment horizontal="center" vertical="center"/>
    </xf>
    <xf numFmtId="168" fontId="16" fillId="0" borderId="0" xfId="8" applyNumberFormat="1" applyFont="1" applyAlignment="1">
      <alignment horizontal="center" vertical="center"/>
    </xf>
    <xf numFmtId="0" fontId="16" fillId="0" borderId="0" xfId="8" applyFont="1" applyAlignment="1">
      <alignment horizontal="center" vertical="center"/>
    </xf>
    <xf numFmtId="0" fontId="15" fillId="0" borderId="1" xfId="7" applyFont="1" applyBorder="1" applyAlignment="1">
      <alignment horizontal="center" vertical="center" wrapText="1"/>
    </xf>
    <xf numFmtId="0" fontId="15" fillId="0" borderId="3" xfId="7" applyFont="1" applyBorder="1" applyAlignment="1">
      <alignment horizontal="center" vertical="center" wrapText="1"/>
    </xf>
    <xf numFmtId="0" fontId="15" fillId="0" borderId="5" xfId="7" applyFont="1" applyBorder="1" applyAlignment="1">
      <alignment horizontal="center" vertical="center" wrapText="1"/>
    </xf>
    <xf numFmtId="0" fontId="15" fillId="0" borderId="6" xfId="7" applyFont="1" applyBorder="1" applyAlignment="1">
      <alignment horizontal="center" vertical="center" wrapText="1"/>
    </xf>
    <xf numFmtId="168" fontId="17" fillId="0" borderId="1" xfId="3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/>
    </xf>
    <xf numFmtId="0" fontId="12" fillId="2" borderId="0" xfId="0" applyFont="1" applyFill="1" applyAlignment="1">
      <alignment horizontal="left"/>
    </xf>
    <xf numFmtId="168" fontId="15" fillId="0" borderId="3" xfId="9" applyNumberFormat="1" applyFont="1" applyFill="1" applyBorder="1" applyAlignment="1">
      <alignment horizontal="center" vertical="center" wrapText="1"/>
    </xf>
    <xf numFmtId="168" fontId="15" fillId="0" borderId="6" xfId="9" applyNumberFormat="1" applyFont="1" applyFill="1" applyBorder="1" applyAlignment="1">
      <alignment horizontal="center" vertical="center" wrapText="1"/>
    </xf>
    <xf numFmtId="168" fontId="15" fillId="0" borderId="5" xfId="9" applyNumberFormat="1" applyFont="1" applyFill="1" applyBorder="1" applyAlignment="1">
      <alignment horizontal="center" vertical="center" wrapText="1"/>
    </xf>
    <xf numFmtId="168" fontId="15" fillId="0" borderId="1" xfId="9" applyNumberFormat="1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/>
    </xf>
  </cellXfs>
  <cellStyles count="14">
    <cellStyle name="Comma" xfId="1" builtinId="3"/>
    <cellStyle name="Comma 10" xfId="10" xr:uid="{E8F30D9A-D48B-478F-B487-333FA14DE27E}"/>
    <cellStyle name="Comma 12" xfId="9" xr:uid="{8353C57F-D7A2-4D83-BE4A-E5967C6C38E5}"/>
    <cellStyle name="Comma 19" xfId="5" xr:uid="{6D1FDD5F-C0E3-4FD8-87F1-D7A76511E6A8}"/>
    <cellStyle name="Comma 2 10" xfId="3" xr:uid="{F573B880-73A2-4E6B-8180-571A9BF003CC}"/>
    <cellStyle name="Normal" xfId="0" builtinId="0"/>
    <cellStyle name="Normal 10" xfId="8" xr:uid="{48DF00F7-1A37-4223-A861-B946D02CEB59}"/>
    <cellStyle name="Normal 12" xfId="6" xr:uid="{3BF02CE0-3CF5-4604-8231-2A29298211E5}"/>
    <cellStyle name="Normal 153" xfId="12" xr:uid="{433137CC-7A4B-4322-BBFD-9AC441D3C734}"/>
    <cellStyle name="Normal 4" xfId="2" xr:uid="{269EB1E7-4F79-444A-A2D5-3362453DF800}"/>
    <cellStyle name="Normal 4 2 3" xfId="13" xr:uid="{993762A2-757B-491F-9B05-5D7B4D6BAA8E}"/>
    <cellStyle name="Normal 5" xfId="7" xr:uid="{DB4DA265-3CF0-457F-B0C2-4ACAB363C6A1}"/>
    <cellStyle name="Normal 5 3" xfId="4" xr:uid="{6A370EB8-2A75-4748-A307-EC781450625C}"/>
    <cellStyle name="Normal 8" xfId="11" xr:uid="{C546AFDC-5368-4A9A-AA42-988249A576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4296830</xdr:colOff>
      <xdr:row>3</xdr:row>
      <xdr:rowOff>10582</xdr:rowOff>
    </xdr:from>
    <xdr:to>
      <xdr:col>4</xdr:col>
      <xdr:colOff>4836830</xdr:colOff>
      <xdr:row>3</xdr:row>
      <xdr:rowOff>10582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8C4898BC-DE16-4283-8EBD-E2F21280CCD4}"/>
            </a:ext>
          </a:extLst>
        </xdr:cNvPr>
        <xdr:cNvCxnSpPr/>
      </xdr:nvCxnSpPr>
      <xdr:spPr>
        <a:xfrm flipV="1">
          <a:off x="6041810" y="696382"/>
          <a:ext cx="4561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B%20X&#195;%20CHI&#7872;NG%20MUNG\Ng&#226;n%20s&#225;ch%20x&#227;%20chi&#7873;ng%20mung\thu%20h&#7891;i%20ng&#226;n%20s&#225;ch%20gi&#225;o%20d&#7909;c%2025\T11.14%20%20PL%20Q&#272;%20thu%20h&#7891;i,%20b&#7893;%20sung%20%20NS.xlsx" TargetMode="External"/><Relationship Id="rId1" Type="http://schemas.openxmlformats.org/officeDocument/2006/relationships/externalLinkPath" Target="file:///D:\UB%20X&#195;%20CHI&#7872;NG%20MUNG\Ng&#226;n%20s&#225;ch%20x&#227;%20chi&#7873;ng%20mung\thu%20h&#7891;i%20ng&#226;n%20s&#225;ch%20gi&#225;o%20d&#7909;c%2025\T11.14%20%20PL%20Q&#272;%20thu%20h&#7891;i,%20b&#7893;%20sung%20%20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H "/>
      <sheetName val="PL 01 thu hồi chuyen nguon"/>
      <sheetName val="PL 1 THU HỒI DT"/>
      <sheetName val="PL 2 DC TĂNG"/>
      <sheetName val="PL 4 nộp trả ns tỉnh"/>
    </sheetNames>
    <sheetDataSet>
      <sheetData sheetId="0">
        <row r="3">
          <cell r="A3" t="str">
            <v>(Kèm theo Quyết định số 598/QĐ-UBND ngày 14/11/2025 của UBND xã Chiềng Mung)</v>
          </cell>
        </row>
      </sheetData>
      <sheetData sheetId="1" refreshError="1"/>
      <sheetData sheetId="2">
        <row r="7">
          <cell r="H7">
            <v>388310800</v>
          </cell>
        </row>
      </sheetData>
      <sheetData sheetId="3" refreshError="1"/>
      <sheetData sheetId="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hitec" id="{F764C030-8F3B-4AD4-B235-775B369A3797}" userId="hitec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10A73-ACE2-48D5-AF6C-BB78E195019A}">
  <dimension ref="A1:IP23"/>
  <sheetViews>
    <sheetView tabSelected="1" topLeftCell="A3" zoomScale="70" zoomScaleNormal="70" workbookViewId="0">
      <selection activeCell="N7" sqref="N7"/>
    </sheetView>
  </sheetViews>
  <sheetFormatPr defaultColWidth="4.85546875" defaultRowHeight="16.5"/>
  <cols>
    <col min="1" max="1" width="5" style="1" customWidth="1"/>
    <col min="2" max="2" width="79.85546875" style="128" customWidth="1"/>
    <col min="3" max="3" width="10.5703125" style="38" hidden="1" customWidth="1"/>
    <col min="4" max="4" width="8.7109375" style="38" hidden="1" customWidth="1"/>
    <col min="5" max="6" width="7.28515625" style="38" hidden="1" customWidth="1"/>
    <col min="7" max="7" width="25.7109375" style="39" customWidth="1"/>
    <col min="8" max="8" width="28.140625" style="39" customWidth="1"/>
    <col min="9" max="9" width="20" style="129" customWidth="1"/>
    <col min="10" max="249" width="9.85546875" style="1" customWidth="1"/>
    <col min="250" max="250" width="4.85546875" style="1"/>
    <col min="251" max="252" width="4.85546875" style="121"/>
    <col min="253" max="253" width="6.140625" style="121" customWidth="1"/>
    <col min="254" max="254" width="75.42578125" style="121" customWidth="1"/>
    <col min="255" max="255" width="21.7109375" style="121" customWidth="1"/>
    <col min="256" max="256" width="21.28515625" style="121" customWidth="1"/>
    <col min="257" max="258" width="22.28515625" style="121" customWidth="1"/>
    <col min="259" max="505" width="9.85546875" style="121" customWidth="1"/>
    <col min="506" max="508" width="4.85546875" style="121"/>
    <col min="509" max="509" width="6.140625" style="121" customWidth="1"/>
    <col min="510" max="510" width="75.42578125" style="121" customWidth="1"/>
    <col min="511" max="511" width="21.7109375" style="121" customWidth="1"/>
    <col min="512" max="512" width="21.28515625" style="121" customWidth="1"/>
    <col min="513" max="514" width="22.28515625" style="121" customWidth="1"/>
    <col min="515" max="761" width="9.85546875" style="121" customWidth="1"/>
    <col min="762" max="764" width="4.85546875" style="121"/>
    <col min="765" max="765" width="6.140625" style="121" customWidth="1"/>
    <col min="766" max="766" width="75.42578125" style="121" customWidth="1"/>
    <col min="767" max="767" width="21.7109375" style="121" customWidth="1"/>
    <col min="768" max="768" width="21.28515625" style="121" customWidth="1"/>
    <col min="769" max="770" width="22.28515625" style="121" customWidth="1"/>
    <col min="771" max="1017" width="9.85546875" style="121" customWidth="1"/>
    <col min="1018" max="1020" width="4.85546875" style="121"/>
    <col min="1021" max="1021" width="6.140625" style="121" customWidth="1"/>
    <col min="1022" max="1022" width="75.42578125" style="121" customWidth="1"/>
    <col min="1023" max="1023" width="21.7109375" style="121" customWidth="1"/>
    <col min="1024" max="1024" width="21.28515625" style="121" customWidth="1"/>
    <col min="1025" max="1026" width="22.28515625" style="121" customWidth="1"/>
    <col min="1027" max="1273" width="9.85546875" style="121" customWidth="1"/>
    <col min="1274" max="1276" width="4.85546875" style="121"/>
    <col min="1277" max="1277" width="6.140625" style="121" customWidth="1"/>
    <col min="1278" max="1278" width="75.42578125" style="121" customWidth="1"/>
    <col min="1279" max="1279" width="21.7109375" style="121" customWidth="1"/>
    <col min="1280" max="1280" width="21.28515625" style="121" customWidth="1"/>
    <col min="1281" max="1282" width="22.28515625" style="121" customWidth="1"/>
    <col min="1283" max="1529" width="9.85546875" style="121" customWidth="1"/>
    <col min="1530" max="1532" width="4.85546875" style="121"/>
    <col min="1533" max="1533" width="6.140625" style="121" customWidth="1"/>
    <col min="1534" max="1534" width="75.42578125" style="121" customWidth="1"/>
    <col min="1535" max="1535" width="21.7109375" style="121" customWidth="1"/>
    <col min="1536" max="1536" width="21.28515625" style="121" customWidth="1"/>
    <col min="1537" max="1538" width="22.28515625" style="121" customWidth="1"/>
    <col min="1539" max="1785" width="9.85546875" style="121" customWidth="1"/>
    <col min="1786" max="1788" width="4.85546875" style="121"/>
    <col min="1789" max="1789" width="6.140625" style="121" customWidth="1"/>
    <col min="1790" max="1790" width="75.42578125" style="121" customWidth="1"/>
    <col min="1791" max="1791" width="21.7109375" style="121" customWidth="1"/>
    <col min="1792" max="1792" width="21.28515625" style="121" customWidth="1"/>
    <col min="1793" max="1794" width="22.28515625" style="121" customWidth="1"/>
    <col min="1795" max="2041" width="9.85546875" style="121" customWidth="1"/>
    <col min="2042" max="2044" width="4.85546875" style="121"/>
    <col min="2045" max="2045" width="6.140625" style="121" customWidth="1"/>
    <col min="2046" max="2046" width="75.42578125" style="121" customWidth="1"/>
    <col min="2047" max="2047" width="21.7109375" style="121" customWidth="1"/>
    <col min="2048" max="2048" width="21.28515625" style="121" customWidth="1"/>
    <col min="2049" max="2050" width="22.28515625" style="121" customWidth="1"/>
    <col min="2051" max="2297" width="9.85546875" style="121" customWidth="1"/>
    <col min="2298" max="2300" width="4.85546875" style="121"/>
    <col min="2301" max="2301" width="6.140625" style="121" customWidth="1"/>
    <col min="2302" max="2302" width="75.42578125" style="121" customWidth="1"/>
    <col min="2303" max="2303" width="21.7109375" style="121" customWidth="1"/>
    <col min="2304" max="2304" width="21.28515625" style="121" customWidth="1"/>
    <col min="2305" max="2306" width="22.28515625" style="121" customWidth="1"/>
    <col min="2307" max="2553" width="9.85546875" style="121" customWidth="1"/>
    <col min="2554" max="2556" width="4.85546875" style="121"/>
    <col min="2557" max="2557" width="6.140625" style="121" customWidth="1"/>
    <col min="2558" max="2558" width="75.42578125" style="121" customWidth="1"/>
    <col min="2559" max="2559" width="21.7109375" style="121" customWidth="1"/>
    <col min="2560" max="2560" width="21.28515625" style="121" customWidth="1"/>
    <col min="2561" max="2562" width="22.28515625" style="121" customWidth="1"/>
    <col min="2563" max="2809" width="9.85546875" style="121" customWidth="1"/>
    <col min="2810" max="2812" width="4.85546875" style="121"/>
    <col min="2813" max="2813" width="6.140625" style="121" customWidth="1"/>
    <col min="2814" max="2814" width="75.42578125" style="121" customWidth="1"/>
    <col min="2815" max="2815" width="21.7109375" style="121" customWidth="1"/>
    <col min="2816" max="2816" width="21.28515625" style="121" customWidth="1"/>
    <col min="2817" max="2818" width="22.28515625" style="121" customWidth="1"/>
    <col min="2819" max="3065" width="9.85546875" style="121" customWidth="1"/>
    <col min="3066" max="3068" width="4.85546875" style="121"/>
    <col min="3069" max="3069" width="6.140625" style="121" customWidth="1"/>
    <col min="3070" max="3070" width="75.42578125" style="121" customWidth="1"/>
    <col min="3071" max="3071" width="21.7109375" style="121" customWidth="1"/>
    <col min="3072" max="3072" width="21.28515625" style="121" customWidth="1"/>
    <col min="3073" max="3074" width="22.28515625" style="121" customWidth="1"/>
    <col min="3075" max="3321" width="9.85546875" style="121" customWidth="1"/>
    <col min="3322" max="3324" width="4.85546875" style="121"/>
    <col min="3325" max="3325" width="6.140625" style="121" customWidth="1"/>
    <col min="3326" max="3326" width="75.42578125" style="121" customWidth="1"/>
    <col min="3327" max="3327" width="21.7109375" style="121" customWidth="1"/>
    <col min="3328" max="3328" width="21.28515625" style="121" customWidth="1"/>
    <col min="3329" max="3330" width="22.28515625" style="121" customWidth="1"/>
    <col min="3331" max="3577" width="9.85546875" style="121" customWidth="1"/>
    <col min="3578" max="3580" width="4.85546875" style="121"/>
    <col min="3581" max="3581" width="6.140625" style="121" customWidth="1"/>
    <col min="3582" max="3582" width="75.42578125" style="121" customWidth="1"/>
    <col min="3583" max="3583" width="21.7109375" style="121" customWidth="1"/>
    <col min="3584" max="3584" width="21.28515625" style="121" customWidth="1"/>
    <col min="3585" max="3586" width="22.28515625" style="121" customWidth="1"/>
    <col min="3587" max="3833" width="9.85546875" style="121" customWidth="1"/>
    <col min="3834" max="3836" width="4.85546875" style="121"/>
    <col min="3837" max="3837" width="6.140625" style="121" customWidth="1"/>
    <col min="3838" max="3838" width="75.42578125" style="121" customWidth="1"/>
    <col min="3839" max="3839" width="21.7109375" style="121" customWidth="1"/>
    <col min="3840" max="3840" width="21.28515625" style="121" customWidth="1"/>
    <col min="3841" max="3842" width="22.28515625" style="121" customWidth="1"/>
    <col min="3843" max="4089" width="9.85546875" style="121" customWidth="1"/>
    <col min="4090" max="4092" width="4.85546875" style="121"/>
    <col min="4093" max="4093" width="6.140625" style="121" customWidth="1"/>
    <col min="4094" max="4094" width="75.42578125" style="121" customWidth="1"/>
    <col min="4095" max="4095" width="21.7109375" style="121" customWidth="1"/>
    <col min="4096" max="4096" width="21.28515625" style="121" customWidth="1"/>
    <col min="4097" max="4098" width="22.28515625" style="121" customWidth="1"/>
    <col min="4099" max="4345" width="9.85546875" style="121" customWidth="1"/>
    <col min="4346" max="4348" width="4.85546875" style="121"/>
    <col min="4349" max="4349" width="6.140625" style="121" customWidth="1"/>
    <col min="4350" max="4350" width="75.42578125" style="121" customWidth="1"/>
    <col min="4351" max="4351" width="21.7109375" style="121" customWidth="1"/>
    <col min="4352" max="4352" width="21.28515625" style="121" customWidth="1"/>
    <col min="4353" max="4354" width="22.28515625" style="121" customWidth="1"/>
    <col min="4355" max="4601" width="9.85546875" style="121" customWidth="1"/>
    <col min="4602" max="4604" width="4.85546875" style="121"/>
    <col min="4605" max="4605" width="6.140625" style="121" customWidth="1"/>
    <col min="4606" max="4606" width="75.42578125" style="121" customWidth="1"/>
    <col min="4607" max="4607" width="21.7109375" style="121" customWidth="1"/>
    <col min="4608" max="4608" width="21.28515625" style="121" customWidth="1"/>
    <col min="4609" max="4610" width="22.28515625" style="121" customWidth="1"/>
    <col min="4611" max="4857" width="9.85546875" style="121" customWidth="1"/>
    <col min="4858" max="4860" width="4.85546875" style="121"/>
    <col min="4861" max="4861" width="6.140625" style="121" customWidth="1"/>
    <col min="4862" max="4862" width="75.42578125" style="121" customWidth="1"/>
    <col min="4863" max="4863" width="21.7109375" style="121" customWidth="1"/>
    <col min="4864" max="4864" width="21.28515625" style="121" customWidth="1"/>
    <col min="4865" max="4866" width="22.28515625" style="121" customWidth="1"/>
    <col min="4867" max="5113" width="9.85546875" style="121" customWidth="1"/>
    <col min="5114" max="5116" width="4.85546875" style="121"/>
    <col min="5117" max="5117" width="6.140625" style="121" customWidth="1"/>
    <col min="5118" max="5118" width="75.42578125" style="121" customWidth="1"/>
    <col min="5119" max="5119" width="21.7109375" style="121" customWidth="1"/>
    <col min="5120" max="5120" width="21.28515625" style="121" customWidth="1"/>
    <col min="5121" max="5122" width="22.28515625" style="121" customWidth="1"/>
    <col min="5123" max="5369" width="9.85546875" style="121" customWidth="1"/>
    <col min="5370" max="5372" width="4.85546875" style="121"/>
    <col min="5373" max="5373" width="6.140625" style="121" customWidth="1"/>
    <col min="5374" max="5374" width="75.42578125" style="121" customWidth="1"/>
    <col min="5375" max="5375" width="21.7109375" style="121" customWidth="1"/>
    <col min="5376" max="5376" width="21.28515625" style="121" customWidth="1"/>
    <col min="5377" max="5378" width="22.28515625" style="121" customWidth="1"/>
    <col min="5379" max="5625" width="9.85546875" style="121" customWidth="1"/>
    <col min="5626" max="5628" width="4.85546875" style="121"/>
    <col min="5629" max="5629" width="6.140625" style="121" customWidth="1"/>
    <col min="5630" max="5630" width="75.42578125" style="121" customWidth="1"/>
    <col min="5631" max="5631" width="21.7109375" style="121" customWidth="1"/>
    <col min="5632" max="5632" width="21.28515625" style="121" customWidth="1"/>
    <col min="5633" max="5634" width="22.28515625" style="121" customWidth="1"/>
    <col min="5635" max="5881" width="9.85546875" style="121" customWidth="1"/>
    <col min="5882" max="5884" width="4.85546875" style="121"/>
    <col min="5885" max="5885" width="6.140625" style="121" customWidth="1"/>
    <col min="5886" max="5886" width="75.42578125" style="121" customWidth="1"/>
    <col min="5887" max="5887" width="21.7109375" style="121" customWidth="1"/>
    <col min="5888" max="5888" width="21.28515625" style="121" customWidth="1"/>
    <col min="5889" max="5890" width="22.28515625" style="121" customWidth="1"/>
    <col min="5891" max="6137" width="9.85546875" style="121" customWidth="1"/>
    <col min="6138" max="6140" width="4.85546875" style="121"/>
    <col min="6141" max="6141" width="6.140625" style="121" customWidth="1"/>
    <col min="6142" max="6142" width="75.42578125" style="121" customWidth="1"/>
    <col min="6143" max="6143" width="21.7109375" style="121" customWidth="1"/>
    <col min="6144" max="6144" width="21.28515625" style="121" customWidth="1"/>
    <col min="6145" max="6146" width="22.28515625" style="121" customWidth="1"/>
    <col min="6147" max="6393" width="9.85546875" style="121" customWidth="1"/>
    <col min="6394" max="6396" width="4.85546875" style="121"/>
    <col min="6397" max="6397" width="6.140625" style="121" customWidth="1"/>
    <col min="6398" max="6398" width="75.42578125" style="121" customWidth="1"/>
    <col min="6399" max="6399" width="21.7109375" style="121" customWidth="1"/>
    <col min="6400" max="6400" width="21.28515625" style="121" customWidth="1"/>
    <col min="6401" max="6402" width="22.28515625" style="121" customWidth="1"/>
    <col min="6403" max="6649" width="9.85546875" style="121" customWidth="1"/>
    <col min="6650" max="6652" width="4.85546875" style="121"/>
    <col min="6653" max="6653" width="6.140625" style="121" customWidth="1"/>
    <col min="6654" max="6654" width="75.42578125" style="121" customWidth="1"/>
    <col min="6655" max="6655" width="21.7109375" style="121" customWidth="1"/>
    <col min="6656" max="6656" width="21.28515625" style="121" customWidth="1"/>
    <col min="6657" max="6658" width="22.28515625" style="121" customWidth="1"/>
    <col min="6659" max="6905" width="9.85546875" style="121" customWidth="1"/>
    <col min="6906" max="6908" width="4.85546875" style="121"/>
    <col min="6909" max="6909" width="6.140625" style="121" customWidth="1"/>
    <col min="6910" max="6910" width="75.42578125" style="121" customWidth="1"/>
    <col min="6911" max="6911" width="21.7109375" style="121" customWidth="1"/>
    <col min="6912" max="6912" width="21.28515625" style="121" customWidth="1"/>
    <col min="6913" max="6914" width="22.28515625" style="121" customWidth="1"/>
    <col min="6915" max="7161" width="9.85546875" style="121" customWidth="1"/>
    <col min="7162" max="7164" width="4.85546875" style="121"/>
    <col min="7165" max="7165" width="6.140625" style="121" customWidth="1"/>
    <col min="7166" max="7166" width="75.42578125" style="121" customWidth="1"/>
    <col min="7167" max="7167" width="21.7109375" style="121" customWidth="1"/>
    <col min="7168" max="7168" width="21.28515625" style="121" customWidth="1"/>
    <col min="7169" max="7170" width="22.28515625" style="121" customWidth="1"/>
    <col min="7171" max="7417" width="9.85546875" style="121" customWidth="1"/>
    <col min="7418" max="7420" width="4.85546875" style="121"/>
    <col min="7421" max="7421" width="6.140625" style="121" customWidth="1"/>
    <col min="7422" max="7422" width="75.42578125" style="121" customWidth="1"/>
    <col min="7423" max="7423" width="21.7109375" style="121" customWidth="1"/>
    <col min="7424" max="7424" width="21.28515625" style="121" customWidth="1"/>
    <col min="7425" max="7426" width="22.28515625" style="121" customWidth="1"/>
    <col min="7427" max="7673" width="9.85546875" style="121" customWidth="1"/>
    <col min="7674" max="7676" width="4.85546875" style="121"/>
    <col min="7677" max="7677" width="6.140625" style="121" customWidth="1"/>
    <col min="7678" max="7678" width="75.42578125" style="121" customWidth="1"/>
    <col min="7679" max="7679" width="21.7109375" style="121" customWidth="1"/>
    <col min="7680" max="7680" width="21.28515625" style="121" customWidth="1"/>
    <col min="7681" max="7682" width="22.28515625" style="121" customWidth="1"/>
    <col min="7683" max="7929" width="9.85546875" style="121" customWidth="1"/>
    <col min="7930" max="7932" width="4.85546875" style="121"/>
    <col min="7933" max="7933" width="6.140625" style="121" customWidth="1"/>
    <col min="7934" max="7934" width="75.42578125" style="121" customWidth="1"/>
    <col min="7935" max="7935" width="21.7109375" style="121" customWidth="1"/>
    <col min="7936" max="7936" width="21.28515625" style="121" customWidth="1"/>
    <col min="7937" max="7938" width="22.28515625" style="121" customWidth="1"/>
    <col min="7939" max="8185" width="9.85546875" style="121" customWidth="1"/>
    <col min="8186" max="8188" width="4.85546875" style="121"/>
    <col min="8189" max="8189" width="6.140625" style="121" customWidth="1"/>
    <col min="8190" max="8190" width="75.42578125" style="121" customWidth="1"/>
    <col min="8191" max="8191" width="21.7109375" style="121" customWidth="1"/>
    <col min="8192" max="8192" width="21.28515625" style="121" customWidth="1"/>
    <col min="8193" max="8194" width="22.28515625" style="121" customWidth="1"/>
    <col min="8195" max="8441" width="9.85546875" style="121" customWidth="1"/>
    <col min="8442" max="8444" width="4.85546875" style="121"/>
    <col min="8445" max="8445" width="6.140625" style="121" customWidth="1"/>
    <col min="8446" max="8446" width="75.42578125" style="121" customWidth="1"/>
    <col min="8447" max="8447" width="21.7109375" style="121" customWidth="1"/>
    <col min="8448" max="8448" width="21.28515625" style="121" customWidth="1"/>
    <col min="8449" max="8450" width="22.28515625" style="121" customWidth="1"/>
    <col min="8451" max="8697" width="9.85546875" style="121" customWidth="1"/>
    <col min="8698" max="8700" width="4.85546875" style="121"/>
    <col min="8701" max="8701" width="6.140625" style="121" customWidth="1"/>
    <col min="8702" max="8702" width="75.42578125" style="121" customWidth="1"/>
    <col min="8703" max="8703" width="21.7109375" style="121" customWidth="1"/>
    <col min="8704" max="8704" width="21.28515625" style="121" customWidth="1"/>
    <col min="8705" max="8706" width="22.28515625" style="121" customWidth="1"/>
    <col min="8707" max="8953" width="9.85546875" style="121" customWidth="1"/>
    <col min="8954" max="8956" width="4.85546875" style="121"/>
    <col min="8957" max="8957" width="6.140625" style="121" customWidth="1"/>
    <col min="8958" max="8958" width="75.42578125" style="121" customWidth="1"/>
    <col min="8959" max="8959" width="21.7109375" style="121" customWidth="1"/>
    <col min="8960" max="8960" width="21.28515625" style="121" customWidth="1"/>
    <col min="8961" max="8962" width="22.28515625" style="121" customWidth="1"/>
    <col min="8963" max="9209" width="9.85546875" style="121" customWidth="1"/>
    <col min="9210" max="9212" width="4.85546875" style="121"/>
    <col min="9213" max="9213" width="6.140625" style="121" customWidth="1"/>
    <col min="9214" max="9214" width="75.42578125" style="121" customWidth="1"/>
    <col min="9215" max="9215" width="21.7109375" style="121" customWidth="1"/>
    <col min="9216" max="9216" width="21.28515625" style="121" customWidth="1"/>
    <col min="9217" max="9218" width="22.28515625" style="121" customWidth="1"/>
    <col min="9219" max="9465" width="9.85546875" style="121" customWidth="1"/>
    <col min="9466" max="9468" width="4.85546875" style="121"/>
    <col min="9469" max="9469" width="6.140625" style="121" customWidth="1"/>
    <col min="9470" max="9470" width="75.42578125" style="121" customWidth="1"/>
    <col min="9471" max="9471" width="21.7109375" style="121" customWidth="1"/>
    <col min="9472" max="9472" width="21.28515625" style="121" customWidth="1"/>
    <col min="9473" max="9474" width="22.28515625" style="121" customWidth="1"/>
    <col min="9475" max="9721" width="9.85546875" style="121" customWidth="1"/>
    <col min="9722" max="9724" width="4.85546875" style="121"/>
    <col min="9725" max="9725" width="6.140625" style="121" customWidth="1"/>
    <col min="9726" max="9726" width="75.42578125" style="121" customWidth="1"/>
    <col min="9727" max="9727" width="21.7109375" style="121" customWidth="1"/>
    <col min="9728" max="9728" width="21.28515625" style="121" customWidth="1"/>
    <col min="9729" max="9730" width="22.28515625" style="121" customWidth="1"/>
    <col min="9731" max="9977" width="9.85546875" style="121" customWidth="1"/>
    <col min="9978" max="9980" width="4.85546875" style="121"/>
    <col min="9981" max="9981" width="6.140625" style="121" customWidth="1"/>
    <col min="9982" max="9982" width="75.42578125" style="121" customWidth="1"/>
    <col min="9983" max="9983" width="21.7109375" style="121" customWidth="1"/>
    <col min="9984" max="9984" width="21.28515625" style="121" customWidth="1"/>
    <col min="9985" max="9986" width="22.28515625" style="121" customWidth="1"/>
    <col min="9987" max="10233" width="9.85546875" style="121" customWidth="1"/>
    <col min="10234" max="10236" width="4.85546875" style="121"/>
    <col min="10237" max="10237" width="6.140625" style="121" customWidth="1"/>
    <col min="10238" max="10238" width="75.42578125" style="121" customWidth="1"/>
    <col min="10239" max="10239" width="21.7109375" style="121" customWidth="1"/>
    <col min="10240" max="10240" width="21.28515625" style="121" customWidth="1"/>
    <col min="10241" max="10242" width="22.28515625" style="121" customWidth="1"/>
    <col min="10243" max="10489" width="9.85546875" style="121" customWidth="1"/>
    <col min="10490" max="10492" width="4.85546875" style="121"/>
    <col min="10493" max="10493" width="6.140625" style="121" customWidth="1"/>
    <col min="10494" max="10494" width="75.42578125" style="121" customWidth="1"/>
    <col min="10495" max="10495" width="21.7109375" style="121" customWidth="1"/>
    <col min="10496" max="10496" width="21.28515625" style="121" customWidth="1"/>
    <col min="10497" max="10498" width="22.28515625" style="121" customWidth="1"/>
    <col min="10499" max="10745" width="9.85546875" style="121" customWidth="1"/>
    <col min="10746" max="10748" width="4.85546875" style="121"/>
    <col min="10749" max="10749" width="6.140625" style="121" customWidth="1"/>
    <col min="10750" max="10750" width="75.42578125" style="121" customWidth="1"/>
    <col min="10751" max="10751" width="21.7109375" style="121" customWidth="1"/>
    <col min="10752" max="10752" width="21.28515625" style="121" customWidth="1"/>
    <col min="10753" max="10754" width="22.28515625" style="121" customWidth="1"/>
    <col min="10755" max="11001" width="9.85546875" style="121" customWidth="1"/>
    <col min="11002" max="11004" width="4.85546875" style="121"/>
    <col min="11005" max="11005" width="6.140625" style="121" customWidth="1"/>
    <col min="11006" max="11006" width="75.42578125" style="121" customWidth="1"/>
    <col min="11007" max="11007" width="21.7109375" style="121" customWidth="1"/>
    <col min="11008" max="11008" width="21.28515625" style="121" customWidth="1"/>
    <col min="11009" max="11010" width="22.28515625" style="121" customWidth="1"/>
    <col min="11011" max="11257" width="9.85546875" style="121" customWidth="1"/>
    <col min="11258" max="11260" width="4.85546875" style="121"/>
    <col min="11261" max="11261" width="6.140625" style="121" customWidth="1"/>
    <col min="11262" max="11262" width="75.42578125" style="121" customWidth="1"/>
    <col min="11263" max="11263" width="21.7109375" style="121" customWidth="1"/>
    <col min="11264" max="11264" width="21.28515625" style="121" customWidth="1"/>
    <col min="11265" max="11266" width="22.28515625" style="121" customWidth="1"/>
    <col min="11267" max="11513" width="9.85546875" style="121" customWidth="1"/>
    <col min="11514" max="11516" width="4.85546875" style="121"/>
    <col min="11517" max="11517" width="6.140625" style="121" customWidth="1"/>
    <col min="11518" max="11518" width="75.42578125" style="121" customWidth="1"/>
    <col min="11519" max="11519" width="21.7109375" style="121" customWidth="1"/>
    <col min="11520" max="11520" width="21.28515625" style="121" customWidth="1"/>
    <col min="11521" max="11522" width="22.28515625" style="121" customWidth="1"/>
    <col min="11523" max="11769" width="9.85546875" style="121" customWidth="1"/>
    <col min="11770" max="11772" width="4.85546875" style="121"/>
    <col min="11773" max="11773" width="6.140625" style="121" customWidth="1"/>
    <col min="11774" max="11774" width="75.42578125" style="121" customWidth="1"/>
    <col min="11775" max="11775" width="21.7109375" style="121" customWidth="1"/>
    <col min="11776" max="11776" width="21.28515625" style="121" customWidth="1"/>
    <col min="11777" max="11778" width="22.28515625" style="121" customWidth="1"/>
    <col min="11779" max="12025" width="9.85546875" style="121" customWidth="1"/>
    <col min="12026" max="12028" width="4.85546875" style="121"/>
    <col min="12029" max="12029" width="6.140625" style="121" customWidth="1"/>
    <col min="12030" max="12030" width="75.42578125" style="121" customWidth="1"/>
    <col min="12031" max="12031" width="21.7109375" style="121" customWidth="1"/>
    <col min="12032" max="12032" width="21.28515625" style="121" customWidth="1"/>
    <col min="12033" max="12034" width="22.28515625" style="121" customWidth="1"/>
    <col min="12035" max="12281" width="9.85546875" style="121" customWidth="1"/>
    <col min="12282" max="12284" width="4.85546875" style="121"/>
    <col min="12285" max="12285" width="6.140625" style="121" customWidth="1"/>
    <col min="12286" max="12286" width="75.42578125" style="121" customWidth="1"/>
    <col min="12287" max="12287" width="21.7109375" style="121" customWidth="1"/>
    <col min="12288" max="12288" width="21.28515625" style="121" customWidth="1"/>
    <col min="12289" max="12290" width="22.28515625" style="121" customWidth="1"/>
    <col min="12291" max="12537" width="9.85546875" style="121" customWidth="1"/>
    <col min="12538" max="12540" width="4.85546875" style="121"/>
    <col min="12541" max="12541" width="6.140625" style="121" customWidth="1"/>
    <col min="12542" max="12542" width="75.42578125" style="121" customWidth="1"/>
    <col min="12543" max="12543" width="21.7109375" style="121" customWidth="1"/>
    <col min="12544" max="12544" width="21.28515625" style="121" customWidth="1"/>
    <col min="12545" max="12546" width="22.28515625" style="121" customWidth="1"/>
    <col min="12547" max="12793" width="9.85546875" style="121" customWidth="1"/>
    <col min="12794" max="12796" width="4.85546875" style="121"/>
    <col min="12797" max="12797" width="6.140625" style="121" customWidth="1"/>
    <col min="12798" max="12798" width="75.42578125" style="121" customWidth="1"/>
    <col min="12799" max="12799" width="21.7109375" style="121" customWidth="1"/>
    <col min="12800" max="12800" width="21.28515625" style="121" customWidth="1"/>
    <col min="12801" max="12802" width="22.28515625" style="121" customWidth="1"/>
    <col min="12803" max="13049" width="9.85546875" style="121" customWidth="1"/>
    <col min="13050" max="13052" width="4.85546875" style="121"/>
    <col min="13053" max="13053" width="6.140625" style="121" customWidth="1"/>
    <col min="13054" max="13054" width="75.42578125" style="121" customWidth="1"/>
    <col min="13055" max="13055" width="21.7109375" style="121" customWidth="1"/>
    <col min="13056" max="13056" width="21.28515625" style="121" customWidth="1"/>
    <col min="13057" max="13058" width="22.28515625" style="121" customWidth="1"/>
    <col min="13059" max="13305" width="9.85546875" style="121" customWidth="1"/>
    <col min="13306" max="13308" width="4.85546875" style="121"/>
    <col min="13309" max="13309" width="6.140625" style="121" customWidth="1"/>
    <col min="13310" max="13310" width="75.42578125" style="121" customWidth="1"/>
    <col min="13311" max="13311" width="21.7109375" style="121" customWidth="1"/>
    <col min="13312" max="13312" width="21.28515625" style="121" customWidth="1"/>
    <col min="13313" max="13314" width="22.28515625" style="121" customWidth="1"/>
    <col min="13315" max="13561" width="9.85546875" style="121" customWidth="1"/>
    <col min="13562" max="13564" width="4.85546875" style="121"/>
    <col min="13565" max="13565" width="6.140625" style="121" customWidth="1"/>
    <col min="13566" max="13566" width="75.42578125" style="121" customWidth="1"/>
    <col min="13567" max="13567" width="21.7109375" style="121" customWidth="1"/>
    <col min="13568" max="13568" width="21.28515625" style="121" customWidth="1"/>
    <col min="13569" max="13570" width="22.28515625" style="121" customWidth="1"/>
    <col min="13571" max="13817" width="9.85546875" style="121" customWidth="1"/>
    <col min="13818" max="13820" width="4.85546875" style="121"/>
    <col min="13821" max="13821" width="6.140625" style="121" customWidth="1"/>
    <col min="13822" max="13822" width="75.42578125" style="121" customWidth="1"/>
    <col min="13823" max="13823" width="21.7109375" style="121" customWidth="1"/>
    <col min="13824" max="13824" width="21.28515625" style="121" customWidth="1"/>
    <col min="13825" max="13826" width="22.28515625" style="121" customWidth="1"/>
    <col min="13827" max="14073" width="9.85546875" style="121" customWidth="1"/>
    <col min="14074" max="14076" width="4.85546875" style="121"/>
    <col min="14077" max="14077" width="6.140625" style="121" customWidth="1"/>
    <col min="14078" max="14078" width="75.42578125" style="121" customWidth="1"/>
    <col min="14079" max="14079" width="21.7109375" style="121" customWidth="1"/>
    <col min="14080" max="14080" width="21.28515625" style="121" customWidth="1"/>
    <col min="14081" max="14082" width="22.28515625" style="121" customWidth="1"/>
    <col min="14083" max="14329" width="9.85546875" style="121" customWidth="1"/>
    <col min="14330" max="14332" width="4.85546875" style="121"/>
    <col min="14333" max="14333" width="6.140625" style="121" customWidth="1"/>
    <col min="14334" max="14334" width="75.42578125" style="121" customWidth="1"/>
    <col min="14335" max="14335" width="21.7109375" style="121" customWidth="1"/>
    <col min="14336" max="14336" width="21.28515625" style="121" customWidth="1"/>
    <col min="14337" max="14338" width="22.28515625" style="121" customWidth="1"/>
    <col min="14339" max="14585" width="9.85546875" style="121" customWidth="1"/>
    <col min="14586" max="14588" width="4.85546875" style="121"/>
    <col min="14589" max="14589" width="6.140625" style="121" customWidth="1"/>
    <col min="14590" max="14590" width="75.42578125" style="121" customWidth="1"/>
    <col min="14591" max="14591" width="21.7109375" style="121" customWidth="1"/>
    <col min="14592" max="14592" width="21.28515625" style="121" customWidth="1"/>
    <col min="14593" max="14594" width="22.28515625" style="121" customWidth="1"/>
    <col min="14595" max="14841" width="9.85546875" style="121" customWidth="1"/>
    <col min="14842" max="14844" width="4.85546875" style="121"/>
    <col min="14845" max="14845" width="6.140625" style="121" customWidth="1"/>
    <col min="14846" max="14846" width="75.42578125" style="121" customWidth="1"/>
    <col min="14847" max="14847" width="21.7109375" style="121" customWidth="1"/>
    <col min="14848" max="14848" width="21.28515625" style="121" customWidth="1"/>
    <col min="14849" max="14850" width="22.28515625" style="121" customWidth="1"/>
    <col min="14851" max="15097" width="9.85546875" style="121" customWidth="1"/>
    <col min="15098" max="15100" width="4.85546875" style="121"/>
    <col min="15101" max="15101" width="6.140625" style="121" customWidth="1"/>
    <col min="15102" max="15102" width="75.42578125" style="121" customWidth="1"/>
    <col min="15103" max="15103" width="21.7109375" style="121" customWidth="1"/>
    <col min="15104" max="15104" width="21.28515625" style="121" customWidth="1"/>
    <col min="15105" max="15106" width="22.28515625" style="121" customWidth="1"/>
    <col min="15107" max="15353" width="9.85546875" style="121" customWidth="1"/>
    <col min="15354" max="15356" width="4.85546875" style="121"/>
    <col min="15357" max="15357" width="6.140625" style="121" customWidth="1"/>
    <col min="15358" max="15358" width="75.42578125" style="121" customWidth="1"/>
    <col min="15359" max="15359" width="21.7109375" style="121" customWidth="1"/>
    <col min="15360" max="15360" width="21.28515625" style="121" customWidth="1"/>
    <col min="15361" max="15362" width="22.28515625" style="121" customWidth="1"/>
    <col min="15363" max="15609" width="9.85546875" style="121" customWidth="1"/>
    <col min="15610" max="15612" width="4.85546875" style="121"/>
    <col min="15613" max="15613" width="6.140625" style="121" customWidth="1"/>
    <col min="15614" max="15614" width="75.42578125" style="121" customWidth="1"/>
    <col min="15615" max="15615" width="21.7109375" style="121" customWidth="1"/>
    <col min="15616" max="15616" width="21.28515625" style="121" customWidth="1"/>
    <col min="15617" max="15618" width="22.28515625" style="121" customWidth="1"/>
    <col min="15619" max="15865" width="9.85546875" style="121" customWidth="1"/>
    <col min="15866" max="15868" width="4.85546875" style="121"/>
    <col min="15869" max="15869" width="6.140625" style="121" customWidth="1"/>
    <col min="15870" max="15870" width="75.42578125" style="121" customWidth="1"/>
    <col min="15871" max="15871" width="21.7109375" style="121" customWidth="1"/>
    <col min="15872" max="15872" width="21.28515625" style="121" customWidth="1"/>
    <col min="15873" max="15874" width="22.28515625" style="121" customWidth="1"/>
    <col min="15875" max="16121" width="9.85546875" style="121" customWidth="1"/>
    <col min="16122" max="16124" width="4.85546875" style="121"/>
    <col min="16125" max="16125" width="6.140625" style="121" customWidth="1"/>
    <col min="16126" max="16126" width="75.42578125" style="121" customWidth="1"/>
    <col min="16127" max="16127" width="21.7109375" style="121" customWidth="1"/>
    <col min="16128" max="16128" width="21.28515625" style="121" customWidth="1"/>
    <col min="16129" max="16130" width="22.28515625" style="121" customWidth="1"/>
    <col min="16131" max="16384" width="9.85546875" style="121" customWidth="1"/>
  </cols>
  <sheetData>
    <row r="1" spans="1:250">
      <c r="A1" s="135" t="s">
        <v>103</v>
      </c>
      <c r="B1" s="135"/>
      <c r="C1" s="135"/>
      <c r="D1" s="135"/>
      <c r="E1" s="135"/>
      <c r="F1" s="135"/>
      <c r="G1" s="135"/>
      <c r="H1" s="135"/>
      <c r="I1" s="135"/>
    </row>
    <row r="2" spans="1:250" ht="25.9" customHeight="1">
      <c r="A2" s="136" t="s">
        <v>37</v>
      </c>
      <c r="B2" s="135"/>
      <c r="C2" s="135"/>
      <c r="D2" s="135"/>
      <c r="E2" s="135"/>
      <c r="F2" s="135"/>
      <c r="G2" s="135"/>
      <c r="H2" s="135"/>
      <c r="I2" s="135"/>
    </row>
    <row r="3" spans="1:250" ht="31.15" customHeight="1">
      <c r="A3" s="170" t="s">
        <v>107</v>
      </c>
      <c r="B3" s="170"/>
      <c r="C3" s="170"/>
      <c r="D3" s="170"/>
      <c r="E3" s="170"/>
      <c r="F3" s="170"/>
      <c r="G3" s="170"/>
      <c r="H3" s="170"/>
      <c r="I3" s="170"/>
    </row>
    <row r="4" spans="1:250">
      <c r="A4" s="24"/>
      <c r="B4" s="24"/>
      <c r="C4" s="37"/>
      <c r="D4" s="37"/>
      <c r="E4" s="37"/>
      <c r="F4" s="37"/>
      <c r="G4" s="37"/>
      <c r="H4" s="37"/>
      <c r="I4" s="24"/>
    </row>
    <row r="5" spans="1:250">
      <c r="A5" s="25"/>
      <c r="B5" s="26"/>
      <c r="C5" s="112"/>
      <c r="D5" s="112"/>
      <c r="E5" s="112"/>
      <c r="F5" s="112"/>
      <c r="G5" s="96"/>
      <c r="H5" s="26"/>
      <c r="I5" s="94" t="s">
        <v>6</v>
      </c>
    </row>
    <row r="6" spans="1:250" ht="15.6" customHeight="1">
      <c r="A6" s="137" t="s">
        <v>0</v>
      </c>
      <c r="B6" s="137" t="s">
        <v>2</v>
      </c>
      <c r="C6" s="142" t="s">
        <v>29</v>
      </c>
      <c r="D6" s="142" t="s">
        <v>30</v>
      </c>
      <c r="E6" s="142" t="s">
        <v>31</v>
      </c>
      <c r="F6" s="142" t="s">
        <v>33</v>
      </c>
      <c r="G6" s="140" t="s">
        <v>3</v>
      </c>
      <c r="H6" s="140" t="s">
        <v>5</v>
      </c>
      <c r="I6" s="138" t="s">
        <v>1</v>
      </c>
    </row>
    <row r="7" spans="1:250" ht="25.9" customHeight="1">
      <c r="A7" s="137"/>
      <c r="B7" s="137"/>
      <c r="C7" s="143"/>
      <c r="D7" s="143"/>
      <c r="E7" s="143"/>
      <c r="F7" s="143"/>
      <c r="G7" s="141"/>
      <c r="H7" s="141"/>
      <c r="I7" s="139"/>
    </row>
    <row r="8" spans="1:250" s="122" customFormat="1" ht="30.6" customHeight="1">
      <c r="A8" s="28"/>
      <c r="B8" s="27" t="s">
        <v>4</v>
      </c>
      <c r="C8" s="130"/>
      <c r="D8" s="130"/>
      <c r="E8" s="130"/>
      <c r="F8" s="130"/>
      <c r="G8" s="127">
        <f>SUM(G9:G13)</f>
        <v>863718000</v>
      </c>
      <c r="H8" s="127"/>
      <c r="I8" s="29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4"/>
      <c r="CF8" s="114"/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4"/>
      <c r="DU8" s="114"/>
      <c r="DV8" s="114"/>
      <c r="DW8" s="114"/>
      <c r="DX8" s="114"/>
      <c r="DY8" s="114"/>
      <c r="DZ8" s="114"/>
      <c r="EA8" s="114"/>
      <c r="EB8" s="114"/>
      <c r="EC8" s="114"/>
      <c r="ED8" s="114"/>
      <c r="EE8" s="114"/>
      <c r="EF8" s="114"/>
      <c r="EG8" s="114"/>
      <c r="EH8" s="114"/>
      <c r="EI8" s="114"/>
      <c r="EJ8" s="114"/>
      <c r="EK8" s="114"/>
      <c r="EL8" s="114"/>
      <c r="EM8" s="114"/>
      <c r="EN8" s="114"/>
      <c r="EO8" s="114"/>
      <c r="EP8" s="114"/>
      <c r="EQ8" s="114"/>
      <c r="ER8" s="114"/>
      <c r="ES8" s="114"/>
      <c r="ET8" s="114"/>
      <c r="EU8" s="114"/>
      <c r="EV8" s="114"/>
      <c r="EW8" s="114"/>
      <c r="EX8" s="114"/>
      <c r="EY8" s="114"/>
      <c r="EZ8" s="114"/>
      <c r="FA8" s="114"/>
      <c r="FB8" s="114"/>
      <c r="FC8" s="114"/>
      <c r="FD8" s="114"/>
      <c r="FE8" s="114"/>
      <c r="FF8" s="114"/>
      <c r="FG8" s="114"/>
      <c r="FH8" s="114"/>
      <c r="FI8" s="114"/>
      <c r="FJ8" s="114"/>
      <c r="FK8" s="114"/>
      <c r="FL8" s="114"/>
      <c r="FM8" s="114"/>
      <c r="FN8" s="114"/>
      <c r="FO8" s="114"/>
      <c r="FP8" s="114"/>
      <c r="FQ8" s="114"/>
      <c r="FR8" s="114"/>
      <c r="FS8" s="114"/>
      <c r="FT8" s="114"/>
      <c r="FU8" s="114"/>
      <c r="FV8" s="114"/>
      <c r="FW8" s="114"/>
      <c r="FX8" s="114"/>
      <c r="FY8" s="114"/>
      <c r="FZ8" s="114"/>
      <c r="GA8" s="114"/>
      <c r="GB8" s="114"/>
      <c r="GC8" s="114"/>
      <c r="GD8" s="114"/>
      <c r="GE8" s="114"/>
      <c r="GF8" s="114"/>
      <c r="GG8" s="114"/>
      <c r="GH8" s="114"/>
      <c r="GI8" s="114"/>
      <c r="GJ8" s="114"/>
      <c r="GK8" s="114"/>
      <c r="GL8" s="114"/>
      <c r="GM8" s="114"/>
      <c r="GN8" s="114"/>
      <c r="GO8" s="114"/>
      <c r="GP8" s="114"/>
      <c r="GQ8" s="114"/>
      <c r="GR8" s="114"/>
      <c r="GS8" s="114"/>
      <c r="GT8" s="114"/>
      <c r="GU8" s="114"/>
      <c r="GV8" s="114"/>
      <c r="GW8" s="114"/>
      <c r="GX8" s="114"/>
      <c r="GY8" s="114"/>
      <c r="GZ8" s="114"/>
      <c r="HA8" s="114"/>
      <c r="HB8" s="114"/>
      <c r="HC8" s="114"/>
      <c r="HD8" s="114"/>
      <c r="HE8" s="114"/>
      <c r="HF8" s="114"/>
      <c r="HG8" s="114"/>
      <c r="HH8" s="114"/>
      <c r="HI8" s="114"/>
      <c r="HJ8" s="114"/>
      <c r="HK8" s="114"/>
      <c r="HL8" s="114"/>
      <c r="HM8" s="114"/>
      <c r="HN8" s="114"/>
      <c r="HO8" s="114"/>
      <c r="HP8" s="114"/>
      <c r="HQ8" s="114"/>
      <c r="HR8" s="114"/>
      <c r="HS8" s="114"/>
      <c r="HT8" s="114"/>
      <c r="HU8" s="114"/>
      <c r="HV8" s="114"/>
      <c r="HW8" s="114"/>
      <c r="HX8" s="114"/>
      <c r="HY8" s="114"/>
      <c r="HZ8" s="114"/>
      <c r="IA8" s="114"/>
      <c r="IB8" s="114"/>
      <c r="IC8" s="114"/>
      <c r="ID8" s="114"/>
      <c r="IE8" s="114"/>
      <c r="IF8" s="114"/>
      <c r="IG8" s="114"/>
      <c r="IH8" s="114"/>
      <c r="II8" s="114"/>
      <c r="IJ8" s="114"/>
      <c r="IK8" s="114"/>
      <c r="IL8" s="114"/>
      <c r="IM8" s="114"/>
      <c r="IN8" s="114"/>
      <c r="IO8" s="114"/>
      <c r="IP8" s="114"/>
    </row>
    <row r="9" spans="1:250" s="125" customFormat="1" ht="48.6" customHeight="1">
      <c r="A9" s="30">
        <v>1</v>
      </c>
      <c r="B9" s="40" t="s">
        <v>35</v>
      </c>
      <c r="C9" s="123">
        <v>9125440</v>
      </c>
      <c r="D9" s="123"/>
      <c r="E9" s="131" t="s">
        <v>36</v>
      </c>
      <c r="F9" s="123">
        <v>12</v>
      </c>
      <c r="G9" s="132">
        <v>87000000</v>
      </c>
      <c r="H9" s="120" t="s">
        <v>34</v>
      </c>
      <c r="I9" s="31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</row>
    <row r="10" spans="1:250" s="125" customFormat="1" ht="48.6" customHeight="1">
      <c r="A10" s="30">
        <v>2</v>
      </c>
      <c r="B10" s="119" t="s">
        <v>105</v>
      </c>
      <c r="C10" s="123">
        <v>9125440</v>
      </c>
      <c r="D10" s="133"/>
      <c r="E10" s="131" t="s">
        <v>36</v>
      </c>
      <c r="F10" s="133" t="s">
        <v>32</v>
      </c>
      <c r="G10" s="134">
        <v>94000000</v>
      </c>
      <c r="H10" s="120" t="s">
        <v>34</v>
      </c>
      <c r="I10" s="32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  <c r="BX10" s="116"/>
      <c r="BY10" s="116"/>
      <c r="BZ10" s="116"/>
      <c r="CA10" s="116"/>
      <c r="CB10" s="116"/>
      <c r="CC10" s="116"/>
      <c r="CD10" s="116"/>
      <c r="CE10" s="116"/>
      <c r="CF10" s="116"/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6"/>
      <c r="DU10" s="116"/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116"/>
      <c r="FK10" s="116"/>
      <c r="FL10" s="116"/>
      <c r="FM10" s="116"/>
      <c r="FN10" s="116"/>
      <c r="FO10" s="116"/>
      <c r="FP10" s="116"/>
      <c r="FQ10" s="116"/>
      <c r="FR10" s="116"/>
      <c r="FS10" s="116"/>
      <c r="FT10" s="116"/>
      <c r="FU10" s="116"/>
      <c r="FV10" s="116"/>
      <c r="FW10" s="116"/>
      <c r="FX10" s="116"/>
      <c r="FY10" s="116"/>
      <c r="FZ10" s="116"/>
      <c r="GA10" s="116"/>
      <c r="GB10" s="116"/>
      <c r="GC10" s="116"/>
      <c r="GD10" s="116"/>
      <c r="GE10" s="116"/>
      <c r="GF10" s="116"/>
      <c r="GG10" s="116"/>
      <c r="GH10" s="116"/>
      <c r="GI10" s="116"/>
      <c r="GJ10" s="116"/>
      <c r="GK10" s="116"/>
      <c r="GL10" s="116"/>
      <c r="GM10" s="116"/>
      <c r="GN10" s="116"/>
      <c r="GO10" s="116"/>
      <c r="GP10" s="116"/>
      <c r="GQ10" s="116"/>
      <c r="GR10" s="116"/>
      <c r="GS10" s="116"/>
      <c r="GT10" s="116"/>
      <c r="GU10" s="116"/>
      <c r="GV10" s="116"/>
      <c r="GW10" s="116"/>
      <c r="GX10" s="116"/>
      <c r="GY10" s="116"/>
      <c r="GZ10" s="116"/>
      <c r="HA10" s="116"/>
      <c r="HB10" s="116"/>
      <c r="HC10" s="116"/>
      <c r="HD10" s="116"/>
      <c r="HE10" s="116"/>
      <c r="HF10" s="116"/>
      <c r="HG10" s="116"/>
      <c r="HH10" s="116"/>
      <c r="HI10" s="116"/>
      <c r="HJ10" s="116"/>
      <c r="HK10" s="116"/>
      <c r="HL10" s="116"/>
      <c r="HM10" s="116"/>
      <c r="HN10" s="116"/>
      <c r="HO10" s="116"/>
      <c r="HP10" s="116"/>
      <c r="HQ10" s="116"/>
      <c r="HR10" s="116"/>
      <c r="HS10" s="116"/>
      <c r="HT10" s="116"/>
      <c r="HU10" s="116"/>
      <c r="HV10" s="116"/>
      <c r="HW10" s="116"/>
      <c r="HX10" s="116"/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</row>
    <row r="11" spans="1:250" s="125" customFormat="1" ht="48.6" customHeight="1">
      <c r="A11" s="30">
        <v>3</v>
      </c>
      <c r="B11" s="126" t="s">
        <v>23</v>
      </c>
      <c r="C11" s="123">
        <v>1145210</v>
      </c>
      <c r="D11" s="123">
        <v>831</v>
      </c>
      <c r="E11" s="123">
        <v>341</v>
      </c>
      <c r="F11" s="123">
        <v>12</v>
      </c>
      <c r="G11" s="134">
        <v>428518000</v>
      </c>
      <c r="H11" s="127" t="s">
        <v>7</v>
      </c>
      <c r="I11" s="31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  <c r="BM11" s="114"/>
      <c r="BN11" s="114"/>
      <c r="BO11" s="114"/>
      <c r="BP11" s="114"/>
      <c r="BQ11" s="114"/>
      <c r="BR11" s="114"/>
      <c r="BS11" s="114"/>
      <c r="BT11" s="114"/>
      <c r="BU11" s="114"/>
      <c r="BV11" s="114"/>
      <c r="BW11" s="114"/>
      <c r="BX11" s="114"/>
      <c r="BY11" s="114"/>
      <c r="BZ11" s="114"/>
      <c r="CA11" s="114"/>
      <c r="CB11" s="114"/>
      <c r="CC11" s="114"/>
      <c r="CD11" s="114"/>
      <c r="CE11" s="114"/>
      <c r="CF11" s="114"/>
      <c r="CG11" s="114"/>
      <c r="CH11" s="114"/>
      <c r="CI11" s="114"/>
      <c r="CJ11" s="114"/>
      <c r="CK11" s="114"/>
      <c r="CL11" s="114"/>
      <c r="CM11" s="114"/>
      <c r="CN11" s="114"/>
      <c r="CO11" s="114"/>
      <c r="CP11" s="114"/>
      <c r="CQ11" s="114"/>
      <c r="CR11" s="114"/>
      <c r="CS11" s="114"/>
      <c r="CT11" s="114"/>
      <c r="CU11" s="114"/>
      <c r="CV11" s="114"/>
      <c r="CW11" s="114"/>
      <c r="CX11" s="114"/>
      <c r="CY11" s="114"/>
      <c r="CZ11" s="114"/>
      <c r="DA11" s="114"/>
      <c r="DB11" s="114"/>
      <c r="DC11" s="114"/>
      <c r="DD11" s="114"/>
      <c r="DE11" s="114"/>
      <c r="DF11" s="114"/>
      <c r="DG11" s="114"/>
      <c r="DH11" s="114"/>
      <c r="DI11" s="114"/>
      <c r="DJ11" s="114"/>
      <c r="DK11" s="114"/>
      <c r="DL11" s="114"/>
      <c r="DM11" s="114"/>
      <c r="DN11" s="114"/>
      <c r="DO11" s="114"/>
      <c r="DP11" s="114"/>
      <c r="DQ11" s="114"/>
      <c r="DR11" s="114"/>
      <c r="DS11" s="114"/>
      <c r="DT11" s="114"/>
      <c r="DU11" s="114"/>
      <c r="DV11" s="114"/>
      <c r="DW11" s="114"/>
      <c r="DX11" s="114"/>
      <c r="DY11" s="114"/>
      <c r="DZ11" s="114"/>
      <c r="EA11" s="114"/>
      <c r="EB11" s="114"/>
      <c r="EC11" s="114"/>
      <c r="ED11" s="114"/>
      <c r="EE11" s="114"/>
      <c r="EF11" s="114"/>
      <c r="EG11" s="114"/>
      <c r="EH11" s="114"/>
      <c r="EI11" s="114"/>
      <c r="EJ11" s="114"/>
      <c r="EK11" s="114"/>
      <c r="EL11" s="114"/>
      <c r="EM11" s="114"/>
      <c r="EN11" s="114"/>
      <c r="EO11" s="114"/>
      <c r="EP11" s="114"/>
      <c r="EQ11" s="114"/>
      <c r="ER11" s="114"/>
      <c r="ES11" s="114"/>
      <c r="ET11" s="114"/>
      <c r="EU11" s="114"/>
      <c r="EV11" s="114"/>
      <c r="EW11" s="114"/>
      <c r="EX11" s="114"/>
      <c r="EY11" s="114"/>
      <c r="EZ11" s="114"/>
      <c r="FA11" s="114"/>
      <c r="FB11" s="114"/>
      <c r="FC11" s="114"/>
      <c r="FD11" s="114"/>
      <c r="FE11" s="114"/>
      <c r="FF11" s="114"/>
      <c r="FG11" s="114"/>
      <c r="FH11" s="114"/>
      <c r="FI11" s="114"/>
      <c r="FJ11" s="114"/>
      <c r="FK11" s="114"/>
      <c r="FL11" s="114"/>
      <c r="FM11" s="114"/>
      <c r="FN11" s="114"/>
      <c r="FO11" s="114"/>
      <c r="FP11" s="114"/>
      <c r="FQ11" s="114"/>
      <c r="FR11" s="114"/>
      <c r="FS11" s="114"/>
      <c r="FT11" s="114"/>
      <c r="FU11" s="114"/>
      <c r="FV11" s="114"/>
      <c r="FW11" s="114"/>
      <c r="FX11" s="114"/>
      <c r="FY11" s="114"/>
      <c r="FZ11" s="114"/>
      <c r="GA11" s="114"/>
      <c r="GB11" s="114"/>
      <c r="GC11" s="114"/>
      <c r="GD11" s="114"/>
      <c r="GE11" s="114"/>
      <c r="GF11" s="114"/>
      <c r="GG11" s="114"/>
      <c r="GH11" s="114"/>
      <c r="GI11" s="114"/>
      <c r="GJ11" s="114"/>
      <c r="GK11" s="114"/>
      <c r="GL11" s="114"/>
      <c r="GM11" s="114"/>
      <c r="GN11" s="114"/>
      <c r="GO11" s="114"/>
      <c r="GP11" s="114"/>
      <c r="GQ11" s="114"/>
      <c r="GR11" s="114"/>
      <c r="GS11" s="114"/>
      <c r="GT11" s="114"/>
      <c r="GU11" s="114"/>
      <c r="GV11" s="114"/>
      <c r="GW11" s="114"/>
      <c r="GX11" s="114"/>
      <c r="GY11" s="114"/>
      <c r="GZ11" s="114"/>
      <c r="HA11" s="114"/>
      <c r="HB11" s="114"/>
      <c r="HC11" s="114"/>
      <c r="HD11" s="114"/>
      <c r="HE11" s="114"/>
      <c r="HF11" s="114"/>
      <c r="HG11" s="114"/>
      <c r="HH11" s="114"/>
      <c r="HI11" s="114"/>
      <c r="HJ11" s="114"/>
      <c r="HK11" s="114"/>
      <c r="HL11" s="114"/>
      <c r="HM11" s="114"/>
      <c r="HN11" s="114"/>
      <c r="HO11" s="114"/>
      <c r="HP11" s="114"/>
      <c r="HQ11" s="114"/>
      <c r="HR11" s="114"/>
      <c r="HS11" s="114"/>
      <c r="HT11" s="114"/>
      <c r="HU11" s="114"/>
      <c r="HV11" s="114"/>
      <c r="HW11" s="114"/>
      <c r="HX11" s="114"/>
      <c r="HY11" s="114"/>
      <c r="HZ11" s="114"/>
      <c r="IA11" s="114"/>
      <c r="IB11" s="114"/>
      <c r="IC11" s="114"/>
      <c r="ID11" s="114"/>
      <c r="IE11" s="114"/>
      <c r="IF11" s="114"/>
      <c r="IG11" s="114"/>
      <c r="IH11" s="114"/>
      <c r="II11" s="114"/>
      <c r="IJ11" s="114"/>
      <c r="IK11" s="114"/>
      <c r="IL11" s="114"/>
      <c r="IM11" s="114"/>
      <c r="IN11" s="114"/>
      <c r="IO11" s="114"/>
      <c r="IP11" s="114"/>
    </row>
    <row r="12" spans="1:250" s="125" customFormat="1" ht="69" customHeight="1">
      <c r="A12" s="30">
        <v>4</v>
      </c>
      <c r="B12" s="126" t="s">
        <v>106</v>
      </c>
      <c r="C12" s="123">
        <v>1145207</v>
      </c>
      <c r="D12" s="123">
        <v>819</v>
      </c>
      <c r="E12" s="123">
        <v>351</v>
      </c>
      <c r="F12" s="123">
        <v>12</v>
      </c>
      <c r="G12" s="134">
        <f>150000000+48040000</f>
        <v>198040000</v>
      </c>
      <c r="H12" s="127" t="s">
        <v>101</v>
      </c>
      <c r="I12" s="31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4"/>
      <c r="BC12" s="114"/>
      <c r="BD12" s="114"/>
      <c r="BE12" s="114"/>
      <c r="BF12" s="114"/>
      <c r="BG12" s="114"/>
      <c r="BH12" s="114"/>
      <c r="BI12" s="114"/>
      <c r="BJ12" s="114"/>
      <c r="BK12" s="114"/>
      <c r="BL12" s="114"/>
      <c r="BM12" s="114"/>
      <c r="BN12" s="114"/>
      <c r="BO12" s="114"/>
      <c r="BP12" s="114"/>
      <c r="BQ12" s="114"/>
      <c r="BR12" s="114"/>
      <c r="BS12" s="114"/>
      <c r="BT12" s="114"/>
      <c r="BU12" s="114"/>
      <c r="BV12" s="114"/>
      <c r="BW12" s="114"/>
      <c r="BX12" s="114"/>
      <c r="BY12" s="114"/>
      <c r="BZ12" s="114"/>
      <c r="CA12" s="114"/>
      <c r="CB12" s="114"/>
      <c r="CC12" s="114"/>
      <c r="CD12" s="114"/>
      <c r="CE12" s="114"/>
      <c r="CF12" s="114"/>
      <c r="CG12" s="114"/>
      <c r="CH12" s="114"/>
      <c r="CI12" s="114"/>
      <c r="CJ12" s="114"/>
      <c r="CK12" s="114"/>
      <c r="CL12" s="114"/>
      <c r="CM12" s="114"/>
      <c r="CN12" s="114"/>
      <c r="CO12" s="114"/>
      <c r="CP12" s="114"/>
      <c r="CQ12" s="114"/>
      <c r="CR12" s="114"/>
      <c r="CS12" s="114"/>
      <c r="CT12" s="114"/>
      <c r="CU12" s="114"/>
      <c r="CV12" s="114"/>
      <c r="CW12" s="114"/>
      <c r="CX12" s="114"/>
      <c r="CY12" s="114"/>
      <c r="CZ12" s="114"/>
      <c r="DA12" s="114"/>
      <c r="DB12" s="114"/>
      <c r="DC12" s="114"/>
      <c r="DD12" s="114"/>
      <c r="DE12" s="114"/>
      <c r="DF12" s="114"/>
      <c r="DG12" s="114"/>
      <c r="DH12" s="114"/>
      <c r="DI12" s="114"/>
      <c r="DJ12" s="114"/>
      <c r="DK12" s="114"/>
      <c r="DL12" s="114"/>
      <c r="DM12" s="114"/>
      <c r="DN12" s="114"/>
      <c r="DO12" s="114"/>
      <c r="DP12" s="114"/>
      <c r="DQ12" s="114"/>
      <c r="DR12" s="114"/>
      <c r="DS12" s="114"/>
      <c r="DT12" s="114"/>
      <c r="DU12" s="114"/>
      <c r="DV12" s="114"/>
      <c r="DW12" s="114"/>
      <c r="DX12" s="114"/>
      <c r="DY12" s="114"/>
      <c r="DZ12" s="114"/>
      <c r="EA12" s="114"/>
      <c r="EB12" s="114"/>
      <c r="EC12" s="114"/>
      <c r="ED12" s="114"/>
      <c r="EE12" s="114"/>
      <c r="EF12" s="114"/>
      <c r="EG12" s="114"/>
      <c r="EH12" s="114"/>
      <c r="EI12" s="114"/>
      <c r="EJ12" s="114"/>
      <c r="EK12" s="114"/>
      <c r="EL12" s="114"/>
      <c r="EM12" s="114"/>
      <c r="EN12" s="114"/>
      <c r="EO12" s="114"/>
      <c r="EP12" s="114"/>
      <c r="EQ12" s="114"/>
      <c r="ER12" s="114"/>
      <c r="ES12" s="114"/>
      <c r="ET12" s="114"/>
      <c r="EU12" s="114"/>
      <c r="EV12" s="114"/>
      <c r="EW12" s="114"/>
      <c r="EX12" s="114"/>
      <c r="EY12" s="114"/>
      <c r="EZ12" s="114"/>
      <c r="FA12" s="114"/>
      <c r="FB12" s="114"/>
      <c r="FC12" s="114"/>
      <c r="FD12" s="114"/>
      <c r="FE12" s="114"/>
      <c r="FF12" s="114"/>
      <c r="FG12" s="114"/>
      <c r="FH12" s="114"/>
      <c r="FI12" s="114"/>
      <c r="FJ12" s="114"/>
      <c r="FK12" s="114"/>
      <c r="FL12" s="114"/>
      <c r="FM12" s="114"/>
      <c r="FN12" s="114"/>
      <c r="FO12" s="114"/>
      <c r="FP12" s="114"/>
      <c r="FQ12" s="114"/>
      <c r="FR12" s="114"/>
      <c r="FS12" s="114"/>
      <c r="FT12" s="114"/>
      <c r="FU12" s="114"/>
      <c r="FV12" s="114"/>
      <c r="FW12" s="114"/>
      <c r="FX12" s="114"/>
      <c r="FY12" s="114"/>
      <c r="FZ12" s="114"/>
      <c r="GA12" s="114"/>
      <c r="GB12" s="114"/>
      <c r="GC12" s="114"/>
      <c r="GD12" s="114"/>
      <c r="GE12" s="114"/>
      <c r="GF12" s="114"/>
      <c r="GG12" s="114"/>
      <c r="GH12" s="114"/>
      <c r="GI12" s="114"/>
      <c r="GJ12" s="114"/>
      <c r="GK12" s="114"/>
      <c r="GL12" s="114"/>
      <c r="GM12" s="114"/>
      <c r="GN12" s="114"/>
      <c r="GO12" s="114"/>
      <c r="GP12" s="114"/>
      <c r="GQ12" s="114"/>
      <c r="GR12" s="114"/>
      <c r="GS12" s="114"/>
      <c r="GT12" s="114"/>
      <c r="GU12" s="114"/>
      <c r="GV12" s="114"/>
      <c r="GW12" s="114"/>
      <c r="GX12" s="114"/>
      <c r="GY12" s="114"/>
      <c r="GZ12" s="114"/>
      <c r="HA12" s="114"/>
      <c r="HB12" s="114"/>
      <c r="HC12" s="114"/>
      <c r="HD12" s="114"/>
      <c r="HE12" s="114"/>
      <c r="HF12" s="114"/>
      <c r="HG12" s="114"/>
      <c r="HH12" s="114"/>
      <c r="HI12" s="114"/>
      <c r="HJ12" s="114"/>
      <c r="HK12" s="114"/>
      <c r="HL12" s="114"/>
      <c r="HM12" s="114"/>
      <c r="HN12" s="114"/>
      <c r="HO12" s="114"/>
      <c r="HP12" s="114"/>
      <c r="HQ12" s="114"/>
      <c r="HR12" s="114"/>
      <c r="HS12" s="114"/>
      <c r="HT12" s="114"/>
      <c r="HU12" s="114"/>
      <c r="HV12" s="114"/>
      <c r="HW12" s="114"/>
      <c r="HX12" s="114"/>
      <c r="HY12" s="114"/>
      <c r="HZ12" s="114"/>
      <c r="IA12" s="114"/>
      <c r="IB12" s="114"/>
      <c r="IC12" s="114"/>
      <c r="ID12" s="114"/>
      <c r="IE12" s="114"/>
      <c r="IF12" s="114"/>
      <c r="IG12" s="114"/>
      <c r="IH12" s="114"/>
      <c r="II12" s="114"/>
      <c r="IJ12" s="114"/>
      <c r="IK12" s="114"/>
      <c r="IL12" s="114"/>
      <c r="IM12" s="114"/>
      <c r="IN12" s="114"/>
      <c r="IO12" s="114"/>
      <c r="IP12" s="114"/>
    </row>
    <row r="13" spans="1:250" s="125" customFormat="1" ht="48.6" customHeight="1">
      <c r="A13" s="30">
        <v>5</v>
      </c>
      <c r="B13" s="126" t="s">
        <v>102</v>
      </c>
      <c r="C13" s="118">
        <v>1145210</v>
      </c>
      <c r="D13" s="123">
        <v>832</v>
      </c>
      <c r="E13" s="123">
        <v>341</v>
      </c>
      <c r="F13" s="123">
        <v>12</v>
      </c>
      <c r="G13" s="134">
        <v>56160000</v>
      </c>
      <c r="H13" s="127" t="s">
        <v>104</v>
      </c>
      <c r="I13" s="31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4"/>
      <c r="BE13" s="114"/>
      <c r="BF13" s="114"/>
      <c r="BG13" s="114"/>
      <c r="BH13" s="114"/>
      <c r="BI13" s="114"/>
      <c r="BJ13" s="114"/>
      <c r="BK13" s="114"/>
      <c r="BL13" s="114"/>
      <c r="BM13" s="114"/>
      <c r="BN13" s="114"/>
      <c r="BO13" s="114"/>
      <c r="BP13" s="114"/>
      <c r="BQ13" s="114"/>
      <c r="BR13" s="114"/>
      <c r="BS13" s="114"/>
      <c r="BT13" s="114"/>
      <c r="BU13" s="114"/>
      <c r="BV13" s="114"/>
      <c r="BW13" s="114"/>
      <c r="BX13" s="114"/>
      <c r="BY13" s="114"/>
      <c r="BZ13" s="114"/>
      <c r="CA13" s="114"/>
      <c r="CB13" s="114"/>
      <c r="CC13" s="114"/>
      <c r="CD13" s="114"/>
      <c r="CE13" s="114"/>
      <c r="CF13" s="114"/>
      <c r="CG13" s="114"/>
      <c r="CH13" s="114"/>
      <c r="CI13" s="114"/>
      <c r="CJ13" s="114"/>
      <c r="CK13" s="114"/>
      <c r="CL13" s="114"/>
      <c r="CM13" s="114"/>
      <c r="CN13" s="114"/>
      <c r="CO13" s="114"/>
      <c r="CP13" s="114"/>
      <c r="CQ13" s="114"/>
      <c r="CR13" s="114"/>
      <c r="CS13" s="114"/>
      <c r="CT13" s="114"/>
      <c r="CU13" s="114"/>
      <c r="CV13" s="114"/>
      <c r="CW13" s="114"/>
      <c r="CX13" s="114"/>
      <c r="CY13" s="114"/>
      <c r="CZ13" s="114"/>
      <c r="DA13" s="114"/>
      <c r="DB13" s="114"/>
      <c r="DC13" s="114"/>
      <c r="DD13" s="114"/>
      <c r="DE13" s="114"/>
      <c r="DF13" s="114"/>
      <c r="DG13" s="114"/>
      <c r="DH13" s="114"/>
      <c r="DI13" s="114"/>
      <c r="DJ13" s="114"/>
      <c r="DK13" s="114"/>
      <c r="DL13" s="114"/>
      <c r="DM13" s="114"/>
      <c r="DN13" s="114"/>
      <c r="DO13" s="114"/>
      <c r="DP13" s="114"/>
      <c r="DQ13" s="114"/>
      <c r="DR13" s="114"/>
      <c r="DS13" s="114"/>
      <c r="DT13" s="114"/>
      <c r="DU13" s="114"/>
      <c r="DV13" s="114"/>
      <c r="DW13" s="114"/>
      <c r="DX13" s="114"/>
      <c r="DY13" s="114"/>
      <c r="DZ13" s="114"/>
      <c r="EA13" s="114"/>
      <c r="EB13" s="114"/>
      <c r="EC13" s="114"/>
      <c r="ED13" s="114"/>
      <c r="EE13" s="114"/>
      <c r="EF13" s="114"/>
      <c r="EG13" s="114"/>
      <c r="EH13" s="114"/>
      <c r="EI13" s="114"/>
      <c r="EJ13" s="114"/>
      <c r="EK13" s="114"/>
      <c r="EL13" s="114"/>
      <c r="EM13" s="114"/>
      <c r="EN13" s="114"/>
      <c r="EO13" s="114"/>
      <c r="EP13" s="114"/>
      <c r="EQ13" s="114"/>
      <c r="ER13" s="114"/>
      <c r="ES13" s="114"/>
      <c r="ET13" s="114"/>
      <c r="EU13" s="114"/>
      <c r="EV13" s="114"/>
      <c r="EW13" s="114"/>
      <c r="EX13" s="114"/>
      <c r="EY13" s="114"/>
      <c r="EZ13" s="114"/>
      <c r="FA13" s="114"/>
      <c r="FB13" s="114"/>
      <c r="FC13" s="114"/>
      <c r="FD13" s="114"/>
      <c r="FE13" s="114"/>
      <c r="FF13" s="114"/>
      <c r="FG13" s="114"/>
      <c r="FH13" s="114"/>
      <c r="FI13" s="114"/>
      <c r="FJ13" s="114"/>
      <c r="FK13" s="114"/>
      <c r="FL13" s="114"/>
      <c r="FM13" s="114"/>
      <c r="FN13" s="114"/>
      <c r="FO13" s="114"/>
      <c r="FP13" s="114"/>
      <c r="FQ13" s="114"/>
      <c r="FR13" s="114"/>
      <c r="FS13" s="114"/>
      <c r="FT13" s="114"/>
      <c r="FU13" s="114"/>
      <c r="FV13" s="114"/>
      <c r="FW13" s="114"/>
      <c r="FX13" s="114"/>
      <c r="FY13" s="114"/>
      <c r="FZ13" s="114"/>
      <c r="GA13" s="114"/>
      <c r="GB13" s="114"/>
      <c r="GC13" s="114"/>
      <c r="GD13" s="114"/>
      <c r="GE13" s="114"/>
      <c r="GF13" s="114"/>
      <c r="GG13" s="114"/>
      <c r="GH13" s="114"/>
      <c r="GI13" s="114"/>
      <c r="GJ13" s="114"/>
      <c r="GK13" s="114"/>
      <c r="GL13" s="114"/>
      <c r="GM13" s="114"/>
      <c r="GN13" s="114"/>
      <c r="GO13" s="114"/>
      <c r="GP13" s="114"/>
      <c r="GQ13" s="114"/>
      <c r="GR13" s="114"/>
      <c r="GS13" s="114"/>
      <c r="GT13" s="114"/>
      <c r="GU13" s="114"/>
      <c r="GV13" s="114"/>
      <c r="GW13" s="114"/>
      <c r="GX13" s="114"/>
      <c r="GY13" s="114"/>
      <c r="GZ13" s="114"/>
      <c r="HA13" s="114"/>
      <c r="HB13" s="114"/>
      <c r="HC13" s="114"/>
      <c r="HD13" s="114"/>
      <c r="HE13" s="114"/>
      <c r="HF13" s="114"/>
      <c r="HG13" s="114"/>
      <c r="HH13" s="114"/>
      <c r="HI13" s="114"/>
      <c r="HJ13" s="114"/>
      <c r="HK13" s="114"/>
      <c r="HL13" s="114"/>
      <c r="HM13" s="114"/>
      <c r="HN13" s="114"/>
      <c r="HO13" s="114"/>
      <c r="HP13" s="114"/>
      <c r="HQ13" s="114"/>
      <c r="HR13" s="114"/>
      <c r="HS13" s="114"/>
      <c r="HT13" s="114"/>
      <c r="HU13" s="114"/>
      <c r="HV13" s="114"/>
      <c r="HW13" s="114"/>
      <c r="HX13" s="114"/>
      <c r="HY13" s="114"/>
      <c r="HZ13" s="114"/>
      <c r="IA13" s="114"/>
      <c r="IB13" s="114"/>
      <c r="IC13" s="114"/>
      <c r="ID13" s="114"/>
      <c r="IE13" s="114"/>
      <c r="IF13" s="114"/>
      <c r="IG13" s="114"/>
      <c r="IH13" s="114"/>
      <c r="II13" s="114"/>
      <c r="IJ13" s="114"/>
      <c r="IK13" s="114"/>
      <c r="IL13" s="114"/>
      <c r="IM13" s="114"/>
      <c r="IN13" s="114"/>
      <c r="IO13" s="114"/>
      <c r="IP13" s="114"/>
    </row>
    <row r="14" spans="1:250" s="125" customFormat="1" ht="43.9" hidden="1" customHeight="1">
      <c r="A14" s="30"/>
      <c r="B14" s="126"/>
      <c r="C14" s="113"/>
      <c r="D14" s="113"/>
      <c r="E14" s="113"/>
      <c r="F14" s="113"/>
      <c r="G14" s="115"/>
      <c r="H14" s="115"/>
      <c r="I14" s="31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  <c r="AV14" s="114"/>
      <c r="AW14" s="114"/>
      <c r="AX14" s="114"/>
      <c r="AY14" s="114"/>
      <c r="AZ14" s="114"/>
      <c r="BA14" s="114"/>
      <c r="BB14" s="114"/>
      <c r="BC14" s="114"/>
      <c r="BD14" s="114"/>
      <c r="BE14" s="114"/>
      <c r="BF14" s="114"/>
      <c r="BG14" s="114"/>
      <c r="BH14" s="114"/>
      <c r="BI14" s="114"/>
      <c r="BJ14" s="114"/>
      <c r="BK14" s="114"/>
      <c r="BL14" s="114"/>
      <c r="BM14" s="114"/>
      <c r="BN14" s="114"/>
      <c r="BO14" s="114"/>
      <c r="BP14" s="114"/>
      <c r="BQ14" s="114"/>
      <c r="BR14" s="114"/>
      <c r="BS14" s="114"/>
      <c r="BT14" s="114"/>
      <c r="BU14" s="114"/>
      <c r="BV14" s="114"/>
      <c r="BW14" s="114"/>
      <c r="BX14" s="114"/>
      <c r="BY14" s="114"/>
      <c r="BZ14" s="114"/>
      <c r="CA14" s="114"/>
      <c r="CB14" s="114"/>
      <c r="CC14" s="114"/>
      <c r="CD14" s="114"/>
      <c r="CE14" s="114"/>
      <c r="CF14" s="114"/>
      <c r="CG14" s="114"/>
      <c r="CH14" s="114"/>
      <c r="CI14" s="114"/>
      <c r="CJ14" s="114"/>
      <c r="CK14" s="114"/>
      <c r="CL14" s="114"/>
      <c r="CM14" s="114"/>
      <c r="CN14" s="114"/>
      <c r="CO14" s="114"/>
      <c r="CP14" s="114"/>
      <c r="CQ14" s="114"/>
      <c r="CR14" s="114"/>
      <c r="CS14" s="114"/>
      <c r="CT14" s="114"/>
      <c r="CU14" s="114"/>
      <c r="CV14" s="114"/>
      <c r="CW14" s="114"/>
      <c r="CX14" s="114"/>
      <c r="CY14" s="114"/>
      <c r="CZ14" s="114"/>
      <c r="DA14" s="114"/>
      <c r="DB14" s="114"/>
      <c r="DC14" s="114"/>
      <c r="DD14" s="114"/>
      <c r="DE14" s="114"/>
      <c r="DF14" s="114"/>
      <c r="DG14" s="114"/>
      <c r="DH14" s="114"/>
      <c r="DI14" s="114"/>
      <c r="DJ14" s="114"/>
      <c r="DK14" s="114"/>
      <c r="DL14" s="114"/>
      <c r="DM14" s="114"/>
      <c r="DN14" s="114"/>
      <c r="DO14" s="114"/>
      <c r="DP14" s="114"/>
      <c r="DQ14" s="114"/>
      <c r="DR14" s="114"/>
      <c r="DS14" s="114"/>
      <c r="DT14" s="114"/>
      <c r="DU14" s="114"/>
      <c r="DV14" s="114"/>
      <c r="DW14" s="114"/>
      <c r="DX14" s="114"/>
      <c r="DY14" s="114"/>
      <c r="DZ14" s="114"/>
      <c r="EA14" s="114"/>
      <c r="EB14" s="114"/>
      <c r="EC14" s="114"/>
      <c r="ED14" s="114"/>
      <c r="EE14" s="114"/>
      <c r="EF14" s="114"/>
      <c r="EG14" s="114"/>
      <c r="EH14" s="114"/>
      <c r="EI14" s="114"/>
      <c r="EJ14" s="114"/>
      <c r="EK14" s="114"/>
      <c r="EL14" s="114"/>
      <c r="EM14" s="114"/>
      <c r="EN14" s="114"/>
      <c r="EO14" s="114"/>
      <c r="EP14" s="114"/>
      <c r="EQ14" s="114"/>
      <c r="ER14" s="114"/>
      <c r="ES14" s="114"/>
      <c r="ET14" s="114"/>
      <c r="EU14" s="114"/>
      <c r="EV14" s="114"/>
      <c r="EW14" s="114"/>
      <c r="EX14" s="114"/>
      <c r="EY14" s="114"/>
      <c r="EZ14" s="114"/>
      <c r="FA14" s="114"/>
      <c r="FB14" s="114"/>
      <c r="FC14" s="114"/>
      <c r="FD14" s="114"/>
      <c r="FE14" s="114"/>
      <c r="FF14" s="114"/>
      <c r="FG14" s="114"/>
      <c r="FH14" s="114"/>
      <c r="FI14" s="114"/>
      <c r="FJ14" s="114"/>
      <c r="FK14" s="114"/>
      <c r="FL14" s="114"/>
      <c r="FM14" s="114"/>
      <c r="FN14" s="114"/>
      <c r="FO14" s="114"/>
      <c r="FP14" s="114"/>
      <c r="FQ14" s="114"/>
      <c r="FR14" s="114"/>
      <c r="FS14" s="114"/>
      <c r="FT14" s="114"/>
      <c r="FU14" s="114"/>
      <c r="FV14" s="114"/>
      <c r="FW14" s="114"/>
      <c r="FX14" s="114"/>
      <c r="FY14" s="114"/>
      <c r="FZ14" s="114"/>
      <c r="GA14" s="114"/>
      <c r="GB14" s="114"/>
      <c r="GC14" s="114"/>
      <c r="GD14" s="114"/>
      <c r="GE14" s="114"/>
      <c r="GF14" s="114"/>
      <c r="GG14" s="114"/>
      <c r="GH14" s="114"/>
      <c r="GI14" s="114"/>
      <c r="GJ14" s="114"/>
      <c r="GK14" s="114"/>
      <c r="GL14" s="114"/>
      <c r="GM14" s="114"/>
      <c r="GN14" s="114"/>
      <c r="GO14" s="114"/>
      <c r="GP14" s="114"/>
      <c r="GQ14" s="114"/>
      <c r="GR14" s="114"/>
      <c r="GS14" s="114"/>
      <c r="GT14" s="114"/>
      <c r="GU14" s="114"/>
      <c r="GV14" s="114"/>
      <c r="GW14" s="114"/>
      <c r="GX14" s="114"/>
      <c r="GY14" s="114"/>
      <c r="GZ14" s="114"/>
      <c r="HA14" s="114"/>
      <c r="HB14" s="114"/>
      <c r="HC14" s="114"/>
      <c r="HD14" s="114"/>
      <c r="HE14" s="114"/>
      <c r="HF14" s="114"/>
      <c r="HG14" s="114"/>
      <c r="HH14" s="114"/>
      <c r="HI14" s="114"/>
      <c r="HJ14" s="114"/>
      <c r="HK14" s="114"/>
      <c r="HL14" s="114"/>
      <c r="HM14" s="114"/>
      <c r="HN14" s="114"/>
      <c r="HO14" s="114"/>
      <c r="HP14" s="114"/>
      <c r="HQ14" s="114"/>
      <c r="HR14" s="114"/>
      <c r="HS14" s="114"/>
      <c r="HT14" s="114"/>
      <c r="HU14" s="114"/>
      <c r="HV14" s="114"/>
      <c r="HW14" s="114"/>
      <c r="HX14" s="114"/>
      <c r="HY14" s="114"/>
      <c r="HZ14" s="114"/>
      <c r="IA14" s="114"/>
      <c r="IB14" s="114"/>
      <c r="IC14" s="114"/>
      <c r="ID14" s="114"/>
      <c r="IE14" s="114"/>
      <c r="IF14" s="114"/>
      <c r="IG14" s="114"/>
      <c r="IH14" s="114"/>
      <c r="II14" s="114"/>
      <c r="IJ14" s="114"/>
      <c r="IK14" s="114"/>
      <c r="IL14" s="114"/>
      <c r="IM14" s="114"/>
      <c r="IN14" s="114"/>
      <c r="IO14" s="114"/>
      <c r="IP14" s="114"/>
    </row>
    <row r="15" spans="1:250" s="125" customFormat="1" ht="43.9" hidden="1" customHeight="1">
      <c r="A15" s="30"/>
      <c r="B15" s="126"/>
      <c r="C15" s="113"/>
      <c r="D15" s="113"/>
      <c r="E15" s="113"/>
      <c r="F15" s="113"/>
      <c r="G15" s="115"/>
      <c r="H15" s="115"/>
      <c r="I15" s="31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  <c r="AV15" s="114"/>
      <c r="AW15" s="114"/>
      <c r="AX15" s="114"/>
      <c r="AY15" s="114"/>
      <c r="AZ15" s="114"/>
      <c r="BA15" s="114"/>
      <c r="BB15" s="114"/>
      <c r="BC15" s="114"/>
      <c r="BD15" s="114"/>
      <c r="BE15" s="114"/>
      <c r="BF15" s="114"/>
      <c r="BG15" s="114"/>
      <c r="BH15" s="114"/>
      <c r="BI15" s="114"/>
      <c r="BJ15" s="114"/>
      <c r="BK15" s="114"/>
      <c r="BL15" s="114"/>
      <c r="BM15" s="114"/>
      <c r="BN15" s="114"/>
      <c r="BO15" s="114"/>
      <c r="BP15" s="114"/>
      <c r="BQ15" s="114"/>
      <c r="BR15" s="114"/>
      <c r="BS15" s="114"/>
      <c r="BT15" s="114"/>
      <c r="BU15" s="114"/>
      <c r="BV15" s="114"/>
      <c r="BW15" s="114"/>
      <c r="BX15" s="114"/>
      <c r="BY15" s="114"/>
      <c r="BZ15" s="114"/>
      <c r="CA15" s="114"/>
      <c r="CB15" s="114"/>
      <c r="CC15" s="114"/>
      <c r="CD15" s="114"/>
      <c r="CE15" s="114"/>
      <c r="CF15" s="114"/>
      <c r="CG15" s="114"/>
      <c r="CH15" s="114"/>
      <c r="CI15" s="114"/>
      <c r="CJ15" s="114"/>
      <c r="CK15" s="114"/>
      <c r="CL15" s="114"/>
      <c r="CM15" s="114"/>
      <c r="CN15" s="114"/>
      <c r="CO15" s="114"/>
      <c r="CP15" s="114"/>
      <c r="CQ15" s="114"/>
      <c r="CR15" s="114"/>
      <c r="CS15" s="114"/>
      <c r="CT15" s="114"/>
      <c r="CU15" s="114"/>
      <c r="CV15" s="114"/>
      <c r="CW15" s="114"/>
      <c r="CX15" s="114"/>
      <c r="CY15" s="114"/>
      <c r="CZ15" s="114"/>
      <c r="DA15" s="114"/>
      <c r="DB15" s="114"/>
      <c r="DC15" s="114"/>
      <c r="DD15" s="114"/>
      <c r="DE15" s="114"/>
      <c r="DF15" s="114"/>
      <c r="DG15" s="114"/>
      <c r="DH15" s="114"/>
      <c r="DI15" s="114"/>
      <c r="DJ15" s="114"/>
      <c r="DK15" s="114"/>
      <c r="DL15" s="114"/>
      <c r="DM15" s="114"/>
      <c r="DN15" s="114"/>
      <c r="DO15" s="114"/>
      <c r="DP15" s="114"/>
      <c r="DQ15" s="114"/>
      <c r="DR15" s="114"/>
      <c r="DS15" s="114"/>
      <c r="DT15" s="114"/>
      <c r="DU15" s="114"/>
      <c r="DV15" s="114"/>
      <c r="DW15" s="114"/>
      <c r="DX15" s="114"/>
      <c r="DY15" s="114"/>
      <c r="DZ15" s="114"/>
      <c r="EA15" s="114"/>
      <c r="EB15" s="114"/>
      <c r="EC15" s="114"/>
      <c r="ED15" s="114"/>
      <c r="EE15" s="114"/>
      <c r="EF15" s="114"/>
      <c r="EG15" s="114"/>
      <c r="EH15" s="114"/>
      <c r="EI15" s="114"/>
      <c r="EJ15" s="114"/>
      <c r="EK15" s="114"/>
      <c r="EL15" s="114"/>
      <c r="EM15" s="114"/>
      <c r="EN15" s="114"/>
      <c r="EO15" s="114"/>
      <c r="EP15" s="114"/>
      <c r="EQ15" s="114"/>
      <c r="ER15" s="114"/>
      <c r="ES15" s="114"/>
      <c r="ET15" s="114"/>
      <c r="EU15" s="114"/>
      <c r="EV15" s="114"/>
      <c r="EW15" s="114"/>
      <c r="EX15" s="114"/>
      <c r="EY15" s="114"/>
      <c r="EZ15" s="114"/>
      <c r="FA15" s="114"/>
      <c r="FB15" s="114"/>
      <c r="FC15" s="114"/>
      <c r="FD15" s="114"/>
      <c r="FE15" s="114"/>
      <c r="FF15" s="114"/>
      <c r="FG15" s="114"/>
      <c r="FH15" s="114"/>
      <c r="FI15" s="114"/>
      <c r="FJ15" s="114"/>
      <c r="FK15" s="114"/>
      <c r="FL15" s="114"/>
      <c r="FM15" s="114"/>
      <c r="FN15" s="114"/>
      <c r="FO15" s="114"/>
      <c r="FP15" s="114"/>
      <c r="FQ15" s="114"/>
      <c r="FR15" s="114"/>
      <c r="FS15" s="114"/>
      <c r="FT15" s="114"/>
      <c r="FU15" s="114"/>
      <c r="FV15" s="114"/>
      <c r="FW15" s="114"/>
      <c r="FX15" s="114"/>
      <c r="FY15" s="114"/>
      <c r="FZ15" s="114"/>
      <c r="GA15" s="114"/>
      <c r="GB15" s="114"/>
      <c r="GC15" s="114"/>
      <c r="GD15" s="114"/>
      <c r="GE15" s="114"/>
      <c r="GF15" s="114"/>
      <c r="GG15" s="114"/>
      <c r="GH15" s="114"/>
      <c r="GI15" s="114"/>
      <c r="GJ15" s="114"/>
      <c r="GK15" s="114"/>
      <c r="GL15" s="114"/>
      <c r="GM15" s="114"/>
      <c r="GN15" s="114"/>
      <c r="GO15" s="114"/>
      <c r="GP15" s="114"/>
      <c r="GQ15" s="114"/>
      <c r="GR15" s="114"/>
      <c r="GS15" s="114"/>
      <c r="GT15" s="114"/>
      <c r="GU15" s="114"/>
      <c r="GV15" s="114"/>
      <c r="GW15" s="114"/>
      <c r="GX15" s="114"/>
      <c r="GY15" s="114"/>
      <c r="GZ15" s="114"/>
      <c r="HA15" s="114"/>
      <c r="HB15" s="114"/>
      <c r="HC15" s="114"/>
      <c r="HD15" s="114"/>
      <c r="HE15" s="114"/>
      <c r="HF15" s="114"/>
      <c r="HG15" s="114"/>
      <c r="HH15" s="114"/>
      <c r="HI15" s="114"/>
      <c r="HJ15" s="114"/>
      <c r="HK15" s="114"/>
      <c r="HL15" s="114"/>
      <c r="HM15" s="114"/>
      <c r="HN15" s="114"/>
      <c r="HO15" s="114"/>
      <c r="HP15" s="114"/>
      <c r="HQ15" s="114"/>
      <c r="HR15" s="114"/>
      <c r="HS15" s="114"/>
      <c r="HT15" s="114"/>
      <c r="HU15" s="114"/>
      <c r="HV15" s="114"/>
      <c r="HW15" s="114"/>
      <c r="HX15" s="114"/>
      <c r="HY15" s="114"/>
      <c r="HZ15" s="114"/>
      <c r="IA15" s="114"/>
      <c r="IB15" s="114"/>
      <c r="IC15" s="114"/>
      <c r="ID15" s="114"/>
      <c r="IE15" s="114"/>
      <c r="IF15" s="114"/>
      <c r="IG15" s="114"/>
      <c r="IH15" s="114"/>
      <c r="II15" s="114"/>
      <c r="IJ15" s="114"/>
      <c r="IK15" s="114"/>
      <c r="IL15" s="114"/>
      <c r="IM15" s="114"/>
      <c r="IN15" s="114"/>
      <c r="IO15" s="114"/>
      <c r="IP15" s="114"/>
    </row>
    <row r="16" spans="1:250" s="125" customFormat="1" ht="43.9" hidden="1" customHeight="1">
      <c r="A16" s="30"/>
      <c r="B16" s="126"/>
      <c r="C16" s="113"/>
      <c r="D16" s="113"/>
      <c r="E16" s="113"/>
      <c r="F16" s="113"/>
      <c r="G16" s="115"/>
      <c r="H16" s="115"/>
      <c r="I16" s="31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  <c r="AV16" s="114"/>
      <c r="AW16" s="114"/>
      <c r="AX16" s="114"/>
      <c r="AY16" s="114"/>
      <c r="AZ16" s="114"/>
      <c r="BA16" s="114"/>
      <c r="BB16" s="114"/>
      <c r="BC16" s="114"/>
      <c r="BD16" s="114"/>
      <c r="BE16" s="114"/>
      <c r="BF16" s="114"/>
      <c r="BG16" s="114"/>
      <c r="BH16" s="114"/>
      <c r="BI16" s="114"/>
      <c r="BJ16" s="114"/>
      <c r="BK16" s="114"/>
      <c r="BL16" s="114"/>
      <c r="BM16" s="114"/>
      <c r="BN16" s="114"/>
      <c r="BO16" s="114"/>
      <c r="BP16" s="114"/>
      <c r="BQ16" s="114"/>
      <c r="BR16" s="114"/>
      <c r="BS16" s="114"/>
      <c r="BT16" s="114"/>
      <c r="BU16" s="114"/>
      <c r="BV16" s="114"/>
      <c r="BW16" s="114"/>
      <c r="BX16" s="114"/>
      <c r="BY16" s="114"/>
      <c r="BZ16" s="114"/>
      <c r="CA16" s="114"/>
      <c r="CB16" s="114"/>
      <c r="CC16" s="114"/>
      <c r="CD16" s="114"/>
      <c r="CE16" s="114"/>
      <c r="CF16" s="114"/>
      <c r="CG16" s="114"/>
      <c r="CH16" s="114"/>
      <c r="CI16" s="114"/>
      <c r="CJ16" s="114"/>
      <c r="CK16" s="114"/>
      <c r="CL16" s="114"/>
      <c r="CM16" s="114"/>
      <c r="CN16" s="114"/>
      <c r="CO16" s="114"/>
      <c r="CP16" s="114"/>
      <c r="CQ16" s="114"/>
      <c r="CR16" s="114"/>
      <c r="CS16" s="114"/>
      <c r="CT16" s="114"/>
      <c r="CU16" s="114"/>
      <c r="CV16" s="114"/>
      <c r="CW16" s="114"/>
      <c r="CX16" s="114"/>
      <c r="CY16" s="114"/>
      <c r="CZ16" s="114"/>
      <c r="DA16" s="114"/>
      <c r="DB16" s="114"/>
      <c r="DC16" s="114"/>
      <c r="DD16" s="114"/>
      <c r="DE16" s="114"/>
      <c r="DF16" s="114"/>
      <c r="DG16" s="114"/>
      <c r="DH16" s="114"/>
      <c r="DI16" s="114"/>
      <c r="DJ16" s="114"/>
      <c r="DK16" s="114"/>
      <c r="DL16" s="114"/>
      <c r="DM16" s="114"/>
      <c r="DN16" s="114"/>
      <c r="DO16" s="114"/>
      <c r="DP16" s="114"/>
      <c r="DQ16" s="114"/>
      <c r="DR16" s="114"/>
      <c r="DS16" s="114"/>
      <c r="DT16" s="114"/>
      <c r="DU16" s="114"/>
      <c r="DV16" s="114"/>
      <c r="DW16" s="114"/>
      <c r="DX16" s="114"/>
      <c r="DY16" s="114"/>
      <c r="DZ16" s="114"/>
      <c r="EA16" s="114"/>
      <c r="EB16" s="114"/>
      <c r="EC16" s="114"/>
      <c r="ED16" s="114"/>
      <c r="EE16" s="114"/>
      <c r="EF16" s="114"/>
      <c r="EG16" s="114"/>
      <c r="EH16" s="114"/>
      <c r="EI16" s="114"/>
      <c r="EJ16" s="114"/>
      <c r="EK16" s="114"/>
      <c r="EL16" s="114"/>
      <c r="EM16" s="114"/>
      <c r="EN16" s="114"/>
      <c r="EO16" s="114"/>
      <c r="EP16" s="114"/>
      <c r="EQ16" s="114"/>
      <c r="ER16" s="114"/>
      <c r="ES16" s="114"/>
      <c r="ET16" s="114"/>
      <c r="EU16" s="114"/>
      <c r="EV16" s="114"/>
      <c r="EW16" s="114"/>
      <c r="EX16" s="114"/>
      <c r="EY16" s="114"/>
      <c r="EZ16" s="114"/>
      <c r="FA16" s="114"/>
      <c r="FB16" s="114"/>
      <c r="FC16" s="114"/>
      <c r="FD16" s="114"/>
      <c r="FE16" s="114"/>
      <c r="FF16" s="114"/>
      <c r="FG16" s="114"/>
      <c r="FH16" s="114"/>
      <c r="FI16" s="114"/>
      <c r="FJ16" s="114"/>
      <c r="FK16" s="114"/>
      <c r="FL16" s="114"/>
      <c r="FM16" s="114"/>
      <c r="FN16" s="114"/>
      <c r="FO16" s="114"/>
      <c r="FP16" s="114"/>
      <c r="FQ16" s="114"/>
      <c r="FR16" s="114"/>
      <c r="FS16" s="114"/>
      <c r="FT16" s="114"/>
      <c r="FU16" s="114"/>
      <c r="FV16" s="114"/>
      <c r="FW16" s="114"/>
      <c r="FX16" s="114"/>
      <c r="FY16" s="114"/>
      <c r="FZ16" s="114"/>
      <c r="GA16" s="114"/>
      <c r="GB16" s="114"/>
      <c r="GC16" s="114"/>
      <c r="GD16" s="114"/>
      <c r="GE16" s="114"/>
      <c r="GF16" s="114"/>
      <c r="GG16" s="114"/>
      <c r="GH16" s="114"/>
      <c r="GI16" s="114"/>
      <c r="GJ16" s="114"/>
      <c r="GK16" s="114"/>
      <c r="GL16" s="114"/>
      <c r="GM16" s="114"/>
      <c r="GN16" s="114"/>
      <c r="GO16" s="114"/>
      <c r="GP16" s="114"/>
      <c r="GQ16" s="114"/>
      <c r="GR16" s="114"/>
      <c r="GS16" s="114"/>
      <c r="GT16" s="114"/>
      <c r="GU16" s="114"/>
      <c r="GV16" s="114"/>
      <c r="GW16" s="114"/>
      <c r="GX16" s="114"/>
      <c r="GY16" s="114"/>
      <c r="GZ16" s="114"/>
      <c r="HA16" s="114"/>
      <c r="HB16" s="114"/>
      <c r="HC16" s="114"/>
      <c r="HD16" s="114"/>
      <c r="HE16" s="114"/>
      <c r="HF16" s="114"/>
      <c r="HG16" s="114"/>
      <c r="HH16" s="114"/>
      <c r="HI16" s="114"/>
      <c r="HJ16" s="114"/>
      <c r="HK16" s="114"/>
      <c r="HL16" s="114"/>
      <c r="HM16" s="114"/>
      <c r="HN16" s="114"/>
      <c r="HO16" s="114"/>
      <c r="HP16" s="114"/>
      <c r="HQ16" s="114"/>
      <c r="HR16" s="114"/>
      <c r="HS16" s="114"/>
      <c r="HT16" s="114"/>
      <c r="HU16" s="114"/>
      <c r="HV16" s="114"/>
      <c r="HW16" s="114"/>
      <c r="HX16" s="114"/>
      <c r="HY16" s="114"/>
      <c r="HZ16" s="114"/>
      <c r="IA16" s="114"/>
      <c r="IB16" s="114"/>
      <c r="IC16" s="114"/>
      <c r="ID16" s="114"/>
      <c r="IE16" s="114"/>
      <c r="IF16" s="114"/>
      <c r="IG16" s="114"/>
      <c r="IH16" s="114"/>
      <c r="II16" s="114"/>
      <c r="IJ16" s="114"/>
      <c r="IK16" s="114"/>
      <c r="IL16" s="114"/>
      <c r="IM16" s="114"/>
      <c r="IN16" s="114"/>
      <c r="IO16" s="114"/>
      <c r="IP16" s="114"/>
    </row>
    <row r="17" spans="1:250" s="125" customFormat="1" ht="43.9" hidden="1" customHeight="1">
      <c r="A17" s="30"/>
      <c r="B17" s="126"/>
      <c r="C17" s="113"/>
      <c r="D17" s="113"/>
      <c r="E17" s="113"/>
      <c r="F17" s="113"/>
      <c r="G17" s="115"/>
      <c r="H17" s="115"/>
      <c r="I17" s="31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  <c r="AV17" s="114"/>
      <c r="AW17" s="114"/>
      <c r="AX17" s="114"/>
      <c r="AY17" s="114"/>
      <c r="AZ17" s="114"/>
      <c r="BA17" s="114"/>
      <c r="BB17" s="114"/>
      <c r="BC17" s="114"/>
      <c r="BD17" s="114"/>
      <c r="BE17" s="114"/>
      <c r="BF17" s="114"/>
      <c r="BG17" s="114"/>
      <c r="BH17" s="114"/>
      <c r="BI17" s="114"/>
      <c r="BJ17" s="114"/>
      <c r="BK17" s="114"/>
      <c r="BL17" s="114"/>
      <c r="BM17" s="114"/>
      <c r="BN17" s="114"/>
      <c r="BO17" s="114"/>
      <c r="BP17" s="114"/>
      <c r="BQ17" s="114"/>
      <c r="BR17" s="114"/>
      <c r="BS17" s="114"/>
      <c r="BT17" s="114"/>
      <c r="BU17" s="114"/>
      <c r="BV17" s="114"/>
      <c r="BW17" s="114"/>
      <c r="BX17" s="114"/>
      <c r="BY17" s="114"/>
      <c r="BZ17" s="114"/>
      <c r="CA17" s="114"/>
      <c r="CB17" s="114"/>
      <c r="CC17" s="114"/>
      <c r="CD17" s="114"/>
      <c r="CE17" s="114"/>
      <c r="CF17" s="114"/>
      <c r="CG17" s="114"/>
      <c r="CH17" s="114"/>
      <c r="CI17" s="114"/>
      <c r="CJ17" s="114"/>
      <c r="CK17" s="114"/>
      <c r="CL17" s="114"/>
      <c r="CM17" s="114"/>
      <c r="CN17" s="114"/>
      <c r="CO17" s="114"/>
      <c r="CP17" s="114"/>
      <c r="CQ17" s="114"/>
      <c r="CR17" s="114"/>
      <c r="CS17" s="114"/>
      <c r="CT17" s="114"/>
      <c r="CU17" s="114"/>
      <c r="CV17" s="114"/>
      <c r="CW17" s="114"/>
      <c r="CX17" s="114"/>
      <c r="CY17" s="114"/>
      <c r="CZ17" s="114"/>
      <c r="DA17" s="114"/>
      <c r="DB17" s="114"/>
      <c r="DC17" s="114"/>
      <c r="DD17" s="114"/>
      <c r="DE17" s="114"/>
      <c r="DF17" s="114"/>
      <c r="DG17" s="114"/>
      <c r="DH17" s="114"/>
      <c r="DI17" s="114"/>
      <c r="DJ17" s="114"/>
      <c r="DK17" s="114"/>
      <c r="DL17" s="114"/>
      <c r="DM17" s="114"/>
      <c r="DN17" s="114"/>
      <c r="DO17" s="114"/>
      <c r="DP17" s="114"/>
      <c r="DQ17" s="114"/>
      <c r="DR17" s="114"/>
      <c r="DS17" s="114"/>
      <c r="DT17" s="114"/>
      <c r="DU17" s="114"/>
      <c r="DV17" s="114"/>
      <c r="DW17" s="114"/>
      <c r="DX17" s="114"/>
      <c r="DY17" s="114"/>
      <c r="DZ17" s="114"/>
      <c r="EA17" s="114"/>
      <c r="EB17" s="114"/>
      <c r="EC17" s="114"/>
      <c r="ED17" s="114"/>
      <c r="EE17" s="114"/>
      <c r="EF17" s="114"/>
      <c r="EG17" s="114"/>
      <c r="EH17" s="114"/>
      <c r="EI17" s="114"/>
      <c r="EJ17" s="114"/>
      <c r="EK17" s="114"/>
      <c r="EL17" s="114"/>
      <c r="EM17" s="114"/>
      <c r="EN17" s="114"/>
      <c r="EO17" s="114"/>
      <c r="EP17" s="114"/>
      <c r="EQ17" s="114"/>
      <c r="ER17" s="114"/>
      <c r="ES17" s="114"/>
      <c r="ET17" s="114"/>
      <c r="EU17" s="114"/>
      <c r="EV17" s="114"/>
      <c r="EW17" s="114"/>
      <c r="EX17" s="114"/>
      <c r="EY17" s="114"/>
      <c r="EZ17" s="114"/>
      <c r="FA17" s="114"/>
      <c r="FB17" s="114"/>
      <c r="FC17" s="114"/>
      <c r="FD17" s="114"/>
      <c r="FE17" s="114"/>
      <c r="FF17" s="114"/>
      <c r="FG17" s="114"/>
      <c r="FH17" s="114"/>
      <c r="FI17" s="114"/>
      <c r="FJ17" s="114"/>
      <c r="FK17" s="114"/>
      <c r="FL17" s="114"/>
      <c r="FM17" s="114"/>
      <c r="FN17" s="114"/>
      <c r="FO17" s="114"/>
      <c r="FP17" s="114"/>
      <c r="FQ17" s="114"/>
      <c r="FR17" s="114"/>
      <c r="FS17" s="114"/>
      <c r="FT17" s="114"/>
      <c r="FU17" s="114"/>
      <c r="FV17" s="114"/>
      <c r="FW17" s="114"/>
      <c r="FX17" s="114"/>
      <c r="FY17" s="114"/>
      <c r="FZ17" s="114"/>
      <c r="GA17" s="114"/>
      <c r="GB17" s="114"/>
      <c r="GC17" s="114"/>
      <c r="GD17" s="114"/>
      <c r="GE17" s="114"/>
      <c r="GF17" s="114"/>
      <c r="GG17" s="114"/>
      <c r="GH17" s="114"/>
      <c r="GI17" s="114"/>
      <c r="GJ17" s="114"/>
      <c r="GK17" s="114"/>
      <c r="GL17" s="114"/>
      <c r="GM17" s="114"/>
      <c r="GN17" s="114"/>
      <c r="GO17" s="114"/>
      <c r="GP17" s="114"/>
      <c r="GQ17" s="114"/>
      <c r="GR17" s="114"/>
      <c r="GS17" s="114"/>
      <c r="GT17" s="114"/>
      <c r="GU17" s="114"/>
      <c r="GV17" s="114"/>
      <c r="GW17" s="114"/>
      <c r="GX17" s="114"/>
      <c r="GY17" s="114"/>
      <c r="GZ17" s="114"/>
      <c r="HA17" s="114"/>
      <c r="HB17" s="114"/>
      <c r="HC17" s="114"/>
      <c r="HD17" s="114"/>
      <c r="HE17" s="114"/>
      <c r="HF17" s="114"/>
      <c r="HG17" s="114"/>
      <c r="HH17" s="114"/>
      <c r="HI17" s="114"/>
      <c r="HJ17" s="114"/>
      <c r="HK17" s="114"/>
      <c r="HL17" s="114"/>
      <c r="HM17" s="114"/>
      <c r="HN17" s="114"/>
      <c r="HO17" s="114"/>
      <c r="HP17" s="114"/>
      <c r="HQ17" s="114"/>
      <c r="HR17" s="114"/>
      <c r="HS17" s="114"/>
      <c r="HT17" s="114"/>
      <c r="HU17" s="114"/>
      <c r="HV17" s="114"/>
      <c r="HW17" s="114"/>
      <c r="HX17" s="114"/>
      <c r="HY17" s="114"/>
      <c r="HZ17" s="114"/>
      <c r="IA17" s="114"/>
      <c r="IB17" s="114"/>
      <c r="IC17" s="114"/>
      <c r="ID17" s="114"/>
      <c r="IE17" s="114"/>
      <c r="IF17" s="114"/>
      <c r="IG17" s="114"/>
      <c r="IH17" s="114"/>
      <c r="II17" s="114"/>
      <c r="IJ17" s="114"/>
      <c r="IK17" s="114"/>
      <c r="IL17" s="114"/>
      <c r="IM17" s="114"/>
      <c r="IN17" s="114"/>
      <c r="IO17" s="114"/>
      <c r="IP17" s="114"/>
    </row>
    <row r="18" spans="1:250" s="125" customFormat="1" ht="87" hidden="1" customHeight="1">
      <c r="A18" s="30">
        <v>6</v>
      </c>
      <c r="B18" s="117" t="s">
        <v>77</v>
      </c>
      <c r="C18" s="117"/>
      <c r="D18" s="117"/>
      <c r="E18" s="117"/>
      <c r="F18" s="117"/>
      <c r="G18" s="117"/>
      <c r="H18" s="117" t="s">
        <v>78</v>
      </c>
      <c r="I18" s="31" t="s">
        <v>79</v>
      </c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6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6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6"/>
      <c r="DH18" s="116"/>
      <c r="DI18" s="116"/>
      <c r="DJ18" s="116"/>
      <c r="DK18" s="116"/>
      <c r="DL18" s="116"/>
      <c r="DM18" s="116"/>
      <c r="DN18" s="116"/>
      <c r="DO18" s="116"/>
      <c r="DP18" s="116"/>
      <c r="DQ18" s="116"/>
      <c r="DR18" s="116"/>
      <c r="DS18" s="116"/>
      <c r="DT18" s="116"/>
      <c r="DU18" s="116"/>
      <c r="DV18" s="116"/>
      <c r="DW18" s="116"/>
      <c r="DX18" s="116"/>
      <c r="DY18" s="116"/>
      <c r="DZ18" s="116"/>
      <c r="EA18" s="116"/>
      <c r="EB18" s="116"/>
      <c r="EC18" s="116"/>
      <c r="ED18" s="116"/>
      <c r="EE18" s="116"/>
      <c r="EF18" s="116"/>
      <c r="EG18" s="116"/>
      <c r="EH18" s="116"/>
      <c r="EI18" s="116"/>
      <c r="EJ18" s="116"/>
      <c r="EK18" s="116"/>
      <c r="EL18" s="116"/>
      <c r="EM18" s="116"/>
      <c r="EN18" s="116"/>
      <c r="EO18" s="116"/>
      <c r="EP18" s="116"/>
      <c r="EQ18" s="116"/>
      <c r="ER18" s="116"/>
      <c r="ES18" s="116"/>
      <c r="ET18" s="116"/>
      <c r="EU18" s="116"/>
      <c r="EV18" s="116"/>
      <c r="EW18" s="116"/>
      <c r="EX18" s="116"/>
      <c r="EY18" s="116"/>
      <c r="EZ18" s="116"/>
      <c r="FA18" s="116"/>
      <c r="FB18" s="116"/>
      <c r="FC18" s="116"/>
      <c r="FD18" s="116"/>
      <c r="FE18" s="116"/>
      <c r="FF18" s="116"/>
      <c r="FG18" s="116"/>
      <c r="FH18" s="116"/>
      <c r="FI18" s="116"/>
      <c r="FJ18" s="116"/>
      <c r="FK18" s="116"/>
      <c r="FL18" s="116"/>
      <c r="FM18" s="116"/>
      <c r="FN18" s="116"/>
      <c r="FO18" s="116"/>
      <c r="FP18" s="116"/>
      <c r="FQ18" s="116"/>
      <c r="FR18" s="116"/>
      <c r="FS18" s="116"/>
      <c r="FT18" s="116"/>
      <c r="FU18" s="116"/>
      <c r="FV18" s="116"/>
      <c r="FW18" s="116"/>
      <c r="FX18" s="116"/>
      <c r="FY18" s="116"/>
      <c r="FZ18" s="116"/>
      <c r="GA18" s="116"/>
      <c r="GB18" s="116"/>
      <c r="GC18" s="116"/>
      <c r="GD18" s="116"/>
      <c r="GE18" s="116"/>
      <c r="GF18" s="116"/>
      <c r="GG18" s="116"/>
      <c r="GH18" s="116"/>
      <c r="GI18" s="116"/>
      <c r="GJ18" s="116"/>
      <c r="GK18" s="116"/>
      <c r="GL18" s="116"/>
      <c r="GM18" s="116"/>
      <c r="GN18" s="116"/>
      <c r="GO18" s="116"/>
      <c r="GP18" s="116"/>
      <c r="GQ18" s="116"/>
      <c r="GR18" s="116"/>
      <c r="GS18" s="116"/>
      <c r="GT18" s="116"/>
      <c r="GU18" s="116"/>
      <c r="GV18" s="116"/>
      <c r="GW18" s="116"/>
      <c r="GX18" s="116"/>
      <c r="GY18" s="116"/>
      <c r="GZ18" s="116"/>
      <c r="HA18" s="116"/>
      <c r="HB18" s="116"/>
      <c r="HC18" s="116"/>
      <c r="HD18" s="116"/>
      <c r="HE18" s="116"/>
      <c r="HF18" s="116"/>
      <c r="HG18" s="116"/>
      <c r="HH18" s="116"/>
      <c r="HI18" s="116"/>
      <c r="HJ18" s="116"/>
      <c r="HK18" s="116"/>
      <c r="HL18" s="116"/>
      <c r="HM18" s="116"/>
      <c r="HN18" s="116"/>
      <c r="HO18" s="116"/>
      <c r="HP18" s="116"/>
      <c r="HQ18" s="116"/>
      <c r="HR18" s="116"/>
      <c r="HS18" s="116"/>
      <c r="HT18" s="116"/>
      <c r="HU18" s="116"/>
      <c r="HV18" s="116"/>
      <c r="HW18" s="116"/>
      <c r="HX18" s="116"/>
      <c r="HY18" s="116"/>
      <c r="HZ18" s="116"/>
      <c r="IA18" s="116"/>
      <c r="IB18" s="116"/>
      <c r="IC18" s="116"/>
      <c r="ID18" s="116"/>
      <c r="IE18" s="116"/>
      <c r="IF18" s="116"/>
      <c r="IG18" s="116"/>
      <c r="IH18" s="116"/>
      <c r="II18" s="116"/>
      <c r="IJ18" s="116"/>
      <c r="IK18" s="116"/>
      <c r="IL18" s="116"/>
      <c r="IM18" s="116"/>
      <c r="IN18" s="116"/>
      <c r="IO18" s="116"/>
      <c r="IP18" s="116"/>
    </row>
    <row r="19" spans="1:250" s="125" customFormat="1" ht="17.25" hidden="1">
      <c r="A19" s="25"/>
      <c r="B19" s="26"/>
      <c r="C19" s="38"/>
      <c r="D19" s="38"/>
      <c r="E19" s="38"/>
      <c r="F19" s="38"/>
      <c r="G19" s="39"/>
      <c r="H19" s="39"/>
      <c r="I19" s="124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</row>
    <row r="20" spans="1:250" s="125" customFormat="1" ht="17.25" hidden="1">
      <c r="A20" s="25"/>
      <c r="B20" s="26"/>
      <c r="C20" s="38"/>
      <c r="D20" s="38"/>
      <c r="E20" s="38"/>
      <c r="F20" s="38"/>
      <c r="G20" s="39"/>
      <c r="H20" s="39"/>
      <c r="I20" s="124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</row>
    <row r="21" spans="1:250" s="125" customFormat="1" ht="17.25" hidden="1">
      <c r="A21" s="25"/>
      <c r="B21" s="26"/>
      <c r="C21" s="38"/>
      <c r="D21" s="38"/>
      <c r="E21" s="38"/>
      <c r="F21" s="38"/>
      <c r="G21" s="39"/>
      <c r="H21" s="39"/>
      <c r="I21" s="124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</row>
    <row r="22" spans="1:250" s="125" customFormat="1" ht="17.25">
      <c r="A22" s="25"/>
      <c r="B22" s="26"/>
      <c r="C22" s="38"/>
      <c r="D22" s="38"/>
      <c r="E22" s="38"/>
      <c r="F22" s="38"/>
      <c r="G22" s="39"/>
      <c r="H22" s="39"/>
      <c r="I22" s="124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</row>
    <row r="23" spans="1:250">
      <c r="A23" s="25"/>
      <c r="B23" s="26"/>
      <c r="I23" s="124"/>
    </row>
  </sheetData>
  <mergeCells count="12">
    <mergeCell ref="A1:I1"/>
    <mergeCell ref="A2:I2"/>
    <mergeCell ref="A3:I3"/>
    <mergeCell ref="A6:A7"/>
    <mergeCell ref="B6:B7"/>
    <mergeCell ref="I6:I7"/>
    <mergeCell ref="G6:G7"/>
    <mergeCell ref="F6:F7"/>
    <mergeCell ref="E6:E7"/>
    <mergeCell ref="D6:D7"/>
    <mergeCell ref="C6:C7"/>
    <mergeCell ref="H6:H7"/>
  </mergeCells>
  <pageMargins left="0.7" right="0.5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F4EDD-CA8A-4DC8-A16E-30EDDBE34E81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2974D-A527-4978-8EB8-9CA24A14AC82}">
  <dimension ref="A1:WVP25"/>
  <sheetViews>
    <sheetView workbookViewId="0">
      <selection sqref="A1:XFD1048576"/>
    </sheetView>
  </sheetViews>
  <sheetFormatPr defaultColWidth="9.85546875" defaultRowHeight="16.5"/>
  <cols>
    <col min="1" max="1" width="5.140625" style="96" customWidth="1"/>
    <col min="2" max="2" width="7.85546875" style="96" customWidth="1"/>
    <col min="3" max="4" width="6.28515625" style="96" customWidth="1"/>
    <col min="5" max="5" width="69.28515625" style="98" customWidth="1"/>
    <col min="6" max="6" width="13.7109375" style="99" hidden="1" customWidth="1"/>
    <col min="7" max="7" width="16.7109375" style="99" hidden="1" customWidth="1"/>
    <col min="8" max="8" width="14.85546875" style="99" hidden="1" customWidth="1"/>
    <col min="9" max="9" width="15.140625" style="99" customWidth="1"/>
    <col min="10" max="10" width="15.140625" style="112" customWidth="1"/>
    <col min="11" max="11" width="9.85546875" style="96"/>
    <col min="12" max="12" width="16.140625" style="96" bestFit="1" customWidth="1"/>
    <col min="13" max="13" width="9.85546875" style="96"/>
    <col min="14" max="14" width="14.85546875" style="96" bestFit="1" customWidth="1"/>
    <col min="44" max="44" width="4.28515625" customWidth="1"/>
    <col min="45" max="45" width="40.42578125" customWidth="1"/>
    <col min="46" max="46" width="17.7109375" customWidth="1"/>
    <col min="47" max="47" width="22.42578125" customWidth="1"/>
    <col min="48" max="48" width="27.42578125" customWidth="1"/>
    <col min="49" max="49" width="20.7109375" customWidth="1"/>
    <col min="50" max="262" width="9.7109375" customWidth="1"/>
    <col min="263" max="263" width="6.7109375" customWidth="1"/>
    <col min="264" max="264" width="43.5703125" customWidth="1"/>
    <col min="300" max="300" width="4.28515625" customWidth="1"/>
    <col min="301" max="301" width="40.42578125" customWidth="1"/>
    <col min="302" max="302" width="17.7109375" customWidth="1"/>
    <col min="303" max="303" width="22.42578125" customWidth="1"/>
    <col min="304" max="304" width="27.42578125" customWidth="1"/>
    <col min="305" max="305" width="20.7109375" customWidth="1"/>
    <col min="306" max="518" width="9.7109375" customWidth="1"/>
    <col min="519" max="519" width="6.7109375" customWidth="1"/>
    <col min="520" max="520" width="43.5703125" customWidth="1"/>
    <col min="556" max="556" width="4.28515625" customWidth="1"/>
    <col min="557" max="557" width="40.42578125" customWidth="1"/>
    <col min="558" max="558" width="17.7109375" customWidth="1"/>
    <col min="559" max="559" width="22.42578125" customWidth="1"/>
    <col min="560" max="560" width="27.42578125" customWidth="1"/>
    <col min="561" max="561" width="20.7109375" customWidth="1"/>
    <col min="562" max="774" width="9.7109375" customWidth="1"/>
    <col min="775" max="775" width="6.7109375" customWidth="1"/>
    <col min="776" max="776" width="43.5703125" customWidth="1"/>
    <col min="812" max="812" width="4.28515625" customWidth="1"/>
    <col min="813" max="813" width="40.42578125" customWidth="1"/>
    <col min="814" max="814" width="17.7109375" customWidth="1"/>
    <col min="815" max="815" width="22.42578125" customWidth="1"/>
    <col min="816" max="816" width="27.42578125" customWidth="1"/>
    <col min="817" max="817" width="20.7109375" customWidth="1"/>
    <col min="818" max="1030" width="9.7109375" customWidth="1"/>
    <col min="1031" max="1031" width="6.7109375" customWidth="1"/>
    <col min="1032" max="1032" width="43.5703125" customWidth="1"/>
    <col min="1068" max="1068" width="4.28515625" customWidth="1"/>
    <col min="1069" max="1069" width="40.42578125" customWidth="1"/>
    <col min="1070" max="1070" width="17.7109375" customWidth="1"/>
    <col min="1071" max="1071" width="22.42578125" customWidth="1"/>
    <col min="1072" max="1072" width="27.42578125" customWidth="1"/>
    <col min="1073" max="1073" width="20.7109375" customWidth="1"/>
    <col min="1074" max="1286" width="9.7109375" customWidth="1"/>
    <col min="1287" max="1287" width="6.7109375" customWidth="1"/>
    <col min="1288" max="1288" width="43.5703125" customWidth="1"/>
    <col min="1324" max="1324" width="4.28515625" customWidth="1"/>
    <col min="1325" max="1325" width="40.42578125" customWidth="1"/>
    <col min="1326" max="1326" width="17.7109375" customWidth="1"/>
    <col min="1327" max="1327" width="22.42578125" customWidth="1"/>
    <col min="1328" max="1328" width="27.42578125" customWidth="1"/>
    <col min="1329" max="1329" width="20.7109375" customWidth="1"/>
    <col min="1330" max="1542" width="9.7109375" customWidth="1"/>
    <col min="1543" max="1543" width="6.7109375" customWidth="1"/>
    <col min="1544" max="1544" width="43.5703125" customWidth="1"/>
    <col min="1580" max="1580" width="4.28515625" customWidth="1"/>
    <col min="1581" max="1581" width="40.42578125" customWidth="1"/>
    <col min="1582" max="1582" width="17.7109375" customWidth="1"/>
    <col min="1583" max="1583" width="22.42578125" customWidth="1"/>
    <col min="1584" max="1584" width="27.42578125" customWidth="1"/>
    <col min="1585" max="1585" width="20.7109375" customWidth="1"/>
    <col min="1586" max="1798" width="9.7109375" customWidth="1"/>
    <col min="1799" max="1799" width="6.7109375" customWidth="1"/>
    <col min="1800" max="1800" width="43.5703125" customWidth="1"/>
    <col min="1836" max="1836" width="4.28515625" customWidth="1"/>
    <col min="1837" max="1837" width="40.42578125" customWidth="1"/>
    <col min="1838" max="1838" width="17.7109375" customWidth="1"/>
    <col min="1839" max="1839" width="22.42578125" customWidth="1"/>
    <col min="1840" max="1840" width="27.42578125" customWidth="1"/>
    <col min="1841" max="1841" width="20.7109375" customWidth="1"/>
    <col min="1842" max="2054" width="9.7109375" customWidth="1"/>
    <col min="2055" max="2055" width="6.7109375" customWidth="1"/>
    <col min="2056" max="2056" width="43.5703125" customWidth="1"/>
    <col min="2092" max="2092" width="4.28515625" customWidth="1"/>
    <col min="2093" max="2093" width="40.42578125" customWidth="1"/>
    <col min="2094" max="2094" width="17.7109375" customWidth="1"/>
    <col min="2095" max="2095" width="22.42578125" customWidth="1"/>
    <col min="2096" max="2096" width="27.42578125" customWidth="1"/>
    <col min="2097" max="2097" width="20.7109375" customWidth="1"/>
    <col min="2098" max="2310" width="9.7109375" customWidth="1"/>
    <col min="2311" max="2311" width="6.7109375" customWidth="1"/>
    <col min="2312" max="2312" width="43.5703125" customWidth="1"/>
    <col min="2348" max="2348" width="4.28515625" customWidth="1"/>
    <col min="2349" max="2349" width="40.42578125" customWidth="1"/>
    <col min="2350" max="2350" width="17.7109375" customWidth="1"/>
    <col min="2351" max="2351" width="22.42578125" customWidth="1"/>
    <col min="2352" max="2352" width="27.42578125" customWidth="1"/>
    <col min="2353" max="2353" width="20.7109375" customWidth="1"/>
    <col min="2354" max="2566" width="9.7109375" customWidth="1"/>
    <col min="2567" max="2567" width="6.7109375" customWidth="1"/>
    <col min="2568" max="2568" width="43.5703125" customWidth="1"/>
    <col min="2604" max="2604" width="4.28515625" customWidth="1"/>
    <col min="2605" max="2605" width="40.42578125" customWidth="1"/>
    <col min="2606" max="2606" width="17.7109375" customWidth="1"/>
    <col min="2607" max="2607" width="22.42578125" customWidth="1"/>
    <col min="2608" max="2608" width="27.42578125" customWidth="1"/>
    <col min="2609" max="2609" width="20.7109375" customWidth="1"/>
    <col min="2610" max="2822" width="9.7109375" customWidth="1"/>
    <col min="2823" max="2823" width="6.7109375" customWidth="1"/>
    <col min="2824" max="2824" width="43.5703125" customWidth="1"/>
    <col min="2860" max="2860" width="4.28515625" customWidth="1"/>
    <col min="2861" max="2861" width="40.42578125" customWidth="1"/>
    <col min="2862" max="2862" width="17.7109375" customWidth="1"/>
    <col min="2863" max="2863" width="22.42578125" customWidth="1"/>
    <col min="2864" max="2864" width="27.42578125" customWidth="1"/>
    <col min="2865" max="2865" width="20.7109375" customWidth="1"/>
    <col min="2866" max="3078" width="9.7109375" customWidth="1"/>
    <col min="3079" max="3079" width="6.7109375" customWidth="1"/>
    <col min="3080" max="3080" width="43.5703125" customWidth="1"/>
    <col min="3116" max="3116" width="4.28515625" customWidth="1"/>
    <col min="3117" max="3117" width="40.42578125" customWidth="1"/>
    <col min="3118" max="3118" width="17.7109375" customWidth="1"/>
    <col min="3119" max="3119" width="22.42578125" customWidth="1"/>
    <col min="3120" max="3120" width="27.42578125" customWidth="1"/>
    <col min="3121" max="3121" width="20.7109375" customWidth="1"/>
    <col min="3122" max="3334" width="9.7109375" customWidth="1"/>
    <col min="3335" max="3335" width="6.7109375" customWidth="1"/>
    <col min="3336" max="3336" width="43.5703125" customWidth="1"/>
    <col min="3372" max="3372" width="4.28515625" customWidth="1"/>
    <col min="3373" max="3373" width="40.42578125" customWidth="1"/>
    <col min="3374" max="3374" width="17.7109375" customWidth="1"/>
    <col min="3375" max="3375" width="22.42578125" customWidth="1"/>
    <col min="3376" max="3376" width="27.42578125" customWidth="1"/>
    <col min="3377" max="3377" width="20.7109375" customWidth="1"/>
    <col min="3378" max="3590" width="9.7109375" customWidth="1"/>
    <col min="3591" max="3591" width="6.7109375" customWidth="1"/>
    <col min="3592" max="3592" width="43.5703125" customWidth="1"/>
    <col min="3628" max="3628" width="4.28515625" customWidth="1"/>
    <col min="3629" max="3629" width="40.42578125" customWidth="1"/>
    <col min="3630" max="3630" width="17.7109375" customWidth="1"/>
    <col min="3631" max="3631" width="22.42578125" customWidth="1"/>
    <col min="3632" max="3632" width="27.42578125" customWidth="1"/>
    <col min="3633" max="3633" width="20.7109375" customWidth="1"/>
    <col min="3634" max="3846" width="9.7109375" customWidth="1"/>
    <col min="3847" max="3847" width="6.7109375" customWidth="1"/>
    <col min="3848" max="3848" width="43.5703125" customWidth="1"/>
    <col min="3884" max="3884" width="4.28515625" customWidth="1"/>
    <col min="3885" max="3885" width="40.42578125" customWidth="1"/>
    <col min="3886" max="3886" width="17.7109375" customWidth="1"/>
    <col min="3887" max="3887" width="22.42578125" customWidth="1"/>
    <col min="3888" max="3888" width="27.42578125" customWidth="1"/>
    <col min="3889" max="3889" width="20.7109375" customWidth="1"/>
    <col min="3890" max="4102" width="9.7109375" customWidth="1"/>
    <col min="4103" max="4103" width="6.7109375" customWidth="1"/>
    <col min="4104" max="4104" width="43.5703125" customWidth="1"/>
    <col min="4140" max="4140" width="4.28515625" customWidth="1"/>
    <col min="4141" max="4141" width="40.42578125" customWidth="1"/>
    <col min="4142" max="4142" width="17.7109375" customWidth="1"/>
    <col min="4143" max="4143" width="22.42578125" customWidth="1"/>
    <col min="4144" max="4144" width="27.42578125" customWidth="1"/>
    <col min="4145" max="4145" width="20.7109375" customWidth="1"/>
    <col min="4146" max="4358" width="9.7109375" customWidth="1"/>
    <col min="4359" max="4359" width="6.7109375" customWidth="1"/>
    <col min="4360" max="4360" width="43.5703125" customWidth="1"/>
    <col min="4396" max="4396" width="4.28515625" customWidth="1"/>
    <col min="4397" max="4397" width="40.42578125" customWidth="1"/>
    <col min="4398" max="4398" width="17.7109375" customWidth="1"/>
    <col min="4399" max="4399" width="22.42578125" customWidth="1"/>
    <col min="4400" max="4400" width="27.42578125" customWidth="1"/>
    <col min="4401" max="4401" width="20.7109375" customWidth="1"/>
    <col min="4402" max="4614" width="9.7109375" customWidth="1"/>
    <col min="4615" max="4615" width="6.7109375" customWidth="1"/>
    <col min="4616" max="4616" width="43.5703125" customWidth="1"/>
    <col min="4652" max="4652" width="4.28515625" customWidth="1"/>
    <col min="4653" max="4653" width="40.42578125" customWidth="1"/>
    <col min="4654" max="4654" width="17.7109375" customWidth="1"/>
    <col min="4655" max="4655" width="22.42578125" customWidth="1"/>
    <col min="4656" max="4656" width="27.42578125" customWidth="1"/>
    <col min="4657" max="4657" width="20.7109375" customWidth="1"/>
    <col min="4658" max="4870" width="9.7109375" customWidth="1"/>
    <col min="4871" max="4871" width="6.7109375" customWidth="1"/>
    <col min="4872" max="4872" width="43.5703125" customWidth="1"/>
    <col min="4908" max="4908" width="4.28515625" customWidth="1"/>
    <col min="4909" max="4909" width="40.42578125" customWidth="1"/>
    <col min="4910" max="4910" width="17.7109375" customWidth="1"/>
    <col min="4911" max="4911" width="22.42578125" customWidth="1"/>
    <col min="4912" max="4912" width="27.42578125" customWidth="1"/>
    <col min="4913" max="4913" width="20.7109375" customWidth="1"/>
    <col min="4914" max="5126" width="9.7109375" customWidth="1"/>
    <col min="5127" max="5127" width="6.7109375" customWidth="1"/>
    <col min="5128" max="5128" width="43.5703125" customWidth="1"/>
    <col min="5164" max="5164" width="4.28515625" customWidth="1"/>
    <col min="5165" max="5165" width="40.42578125" customWidth="1"/>
    <col min="5166" max="5166" width="17.7109375" customWidth="1"/>
    <col min="5167" max="5167" width="22.42578125" customWidth="1"/>
    <col min="5168" max="5168" width="27.42578125" customWidth="1"/>
    <col min="5169" max="5169" width="20.7109375" customWidth="1"/>
    <col min="5170" max="5382" width="9.7109375" customWidth="1"/>
    <col min="5383" max="5383" width="6.7109375" customWidth="1"/>
    <col min="5384" max="5384" width="43.5703125" customWidth="1"/>
    <col min="5420" max="5420" width="4.28515625" customWidth="1"/>
    <col min="5421" max="5421" width="40.42578125" customWidth="1"/>
    <col min="5422" max="5422" width="17.7109375" customWidth="1"/>
    <col min="5423" max="5423" width="22.42578125" customWidth="1"/>
    <col min="5424" max="5424" width="27.42578125" customWidth="1"/>
    <col min="5425" max="5425" width="20.7109375" customWidth="1"/>
    <col min="5426" max="5638" width="9.7109375" customWidth="1"/>
    <col min="5639" max="5639" width="6.7109375" customWidth="1"/>
    <col min="5640" max="5640" width="43.5703125" customWidth="1"/>
    <col min="5676" max="5676" width="4.28515625" customWidth="1"/>
    <col min="5677" max="5677" width="40.42578125" customWidth="1"/>
    <col min="5678" max="5678" width="17.7109375" customWidth="1"/>
    <col min="5679" max="5679" width="22.42578125" customWidth="1"/>
    <col min="5680" max="5680" width="27.42578125" customWidth="1"/>
    <col min="5681" max="5681" width="20.7109375" customWidth="1"/>
    <col min="5682" max="5894" width="9.7109375" customWidth="1"/>
    <col min="5895" max="5895" width="6.7109375" customWidth="1"/>
    <col min="5896" max="5896" width="43.5703125" customWidth="1"/>
    <col min="5932" max="5932" width="4.28515625" customWidth="1"/>
    <col min="5933" max="5933" width="40.42578125" customWidth="1"/>
    <col min="5934" max="5934" width="17.7109375" customWidth="1"/>
    <col min="5935" max="5935" width="22.42578125" customWidth="1"/>
    <col min="5936" max="5936" width="27.42578125" customWidth="1"/>
    <col min="5937" max="5937" width="20.7109375" customWidth="1"/>
    <col min="5938" max="6150" width="9.7109375" customWidth="1"/>
    <col min="6151" max="6151" width="6.7109375" customWidth="1"/>
    <col min="6152" max="6152" width="43.5703125" customWidth="1"/>
    <col min="6188" max="6188" width="4.28515625" customWidth="1"/>
    <col min="6189" max="6189" width="40.42578125" customWidth="1"/>
    <col min="6190" max="6190" width="17.7109375" customWidth="1"/>
    <col min="6191" max="6191" width="22.42578125" customWidth="1"/>
    <col min="6192" max="6192" width="27.42578125" customWidth="1"/>
    <col min="6193" max="6193" width="20.7109375" customWidth="1"/>
    <col min="6194" max="6406" width="9.7109375" customWidth="1"/>
    <col min="6407" max="6407" width="6.7109375" customWidth="1"/>
    <col min="6408" max="6408" width="43.5703125" customWidth="1"/>
    <col min="6444" max="6444" width="4.28515625" customWidth="1"/>
    <col min="6445" max="6445" width="40.42578125" customWidth="1"/>
    <col min="6446" max="6446" width="17.7109375" customWidth="1"/>
    <col min="6447" max="6447" width="22.42578125" customWidth="1"/>
    <col min="6448" max="6448" width="27.42578125" customWidth="1"/>
    <col min="6449" max="6449" width="20.7109375" customWidth="1"/>
    <col min="6450" max="6662" width="9.7109375" customWidth="1"/>
    <col min="6663" max="6663" width="6.7109375" customWidth="1"/>
    <col min="6664" max="6664" width="43.5703125" customWidth="1"/>
    <col min="6700" max="6700" width="4.28515625" customWidth="1"/>
    <col min="6701" max="6701" width="40.42578125" customWidth="1"/>
    <col min="6702" max="6702" width="17.7109375" customWidth="1"/>
    <col min="6703" max="6703" width="22.42578125" customWidth="1"/>
    <col min="6704" max="6704" width="27.42578125" customWidth="1"/>
    <col min="6705" max="6705" width="20.7109375" customWidth="1"/>
    <col min="6706" max="6918" width="9.7109375" customWidth="1"/>
    <col min="6919" max="6919" width="6.7109375" customWidth="1"/>
    <col min="6920" max="6920" width="43.5703125" customWidth="1"/>
    <col min="6956" max="6956" width="4.28515625" customWidth="1"/>
    <col min="6957" max="6957" width="40.42578125" customWidth="1"/>
    <col min="6958" max="6958" width="17.7109375" customWidth="1"/>
    <col min="6959" max="6959" width="22.42578125" customWidth="1"/>
    <col min="6960" max="6960" width="27.42578125" customWidth="1"/>
    <col min="6961" max="6961" width="20.7109375" customWidth="1"/>
    <col min="6962" max="7174" width="9.7109375" customWidth="1"/>
    <col min="7175" max="7175" width="6.7109375" customWidth="1"/>
    <col min="7176" max="7176" width="43.5703125" customWidth="1"/>
    <col min="7212" max="7212" width="4.28515625" customWidth="1"/>
    <col min="7213" max="7213" width="40.42578125" customWidth="1"/>
    <col min="7214" max="7214" width="17.7109375" customWidth="1"/>
    <col min="7215" max="7215" width="22.42578125" customWidth="1"/>
    <col min="7216" max="7216" width="27.42578125" customWidth="1"/>
    <col min="7217" max="7217" width="20.7109375" customWidth="1"/>
    <col min="7218" max="7430" width="9.7109375" customWidth="1"/>
    <col min="7431" max="7431" width="6.7109375" customWidth="1"/>
    <col min="7432" max="7432" width="43.5703125" customWidth="1"/>
    <col min="7468" max="7468" width="4.28515625" customWidth="1"/>
    <col min="7469" max="7469" width="40.42578125" customWidth="1"/>
    <col min="7470" max="7470" width="17.7109375" customWidth="1"/>
    <col min="7471" max="7471" width="22.42578125" customWidth="1"/>
    <col min="7472" max="7472" width="27.42578125" customWidth="1"/>
    <col min="7473" max="7473" width="20.7109375" customWidth="1"/>
    <col min="7474" max="7686" width="9.7109375" customWidth="1"/>
    <col min="7687" max="7687" width="6.7109375" customWidth="1"/>
    <col min="7688" max="7688" width="43.5703125" customWidth="1"/>
    <col min="7724" max="7724" width="4.28515625" customWidth="1"/>
    <col min="7725" max="7725" width="40.42578125" customWidth="1"/>
    <col min="7726" max="7726" width="17.7109375" customWidth="1"/>
    <col min="7727" max="7727" width="22.42578125" customWidth="1"/>
    <col min="7728" max="7728" width="27.42578125" customWidth="1"/>
    <col min="7729" max="7729" width="20.7109375" customWidth="1"/>
    <col min="7730" max="7942" width="9.7109375" customWidth="1"/>
    <col min="7943" max="7943" width="6.7109375" customWidth="1"/>
    <col min="7944" max="7944" width="43.5703125" customWidth="1"/>
    <col min="7980" max="7980" width="4.28515625" customWidth="1"/>
    <col min="7981" max="7981" width="40.42578125" customWidth="1"/>
    <col min="7982" max="7982" width="17.7109375" customWidth="1"/>
    <col min="7983" max="7983" width="22.42578125" customWidth="1"/>
    <col min="7984" max="7984" width="27.42578125" customWidth="1"/>
    <col min="7985" max="7985" width="20.7109375" customWidth="1"/>
    <col min="7986" max="8198" width="9.7109375" customWidth="1"/>
    <col min="8199" max="8199" width="6.7109375" customWidth="1"/>
    <col min="8200" max="8200" width="43.5703125" customWidth="1"/>
    <col min="8236" max="8236" width="4.28515625" customWidth="1"/>
    <col min="8237" max="8237" width="40.42578125" customWidth="1"/>
    <col min="8238" max="8238" width="17.7109375" customWidth="1"/>
    <col min="8239" max="8239" width="22.42578125" customWidth="1"/>
    <col min="8240" max="8240" width="27.42578125" customWidth="1"/>
    <col min="8241" max="8241" width="20.7109375" customWidth="1"/>
    <col min="8242" max="8454" width="9.7109375" customWidth="1"/>
    <col min="8455" max="8455" width="6.7109375" customWidth="1"/>
    <col min="8456" max="8456" width="43.5703125" customWidth="1"/>
    <col min="8492" max="8492" width="4.28515625" customWidth="1"/>
    <col min="8493" max="8493" width="40.42578125" customWidth="1"/>
    <col min="8494" max="8494" width="17.7109375" customWidth="1"/>
    <col min="8495" max="8495" width="22.42578125" customWidth="1"/>
    <col min="8496" max="8496" width="27.42578125" customWidth="1"/>
    <col min="8497" max="8497" width="20.7109375" customWidth="1"/>
    <col min="8498" max="8710" width="9.7109375" customWidth="1"/>
    <col min="8711" max="8711" width="6.7109375" customWidth="1"/>
    <col min="8712" max="8712" width="43.5703125" customWidth="1"/>
    <col min="8748" max="8748" width="4.28515625" customWidth="1"/>
    <col min="8749" max="8749" width="40.42578125" customWidth="1"/>
    <col min="8750" max="8750" width="17.7109375" customWidth="1"/>
    <col min="8751" max="8751" width="22.42578125" customWidth="1"/>
    <col min="8752" max="8752" width="27.42578125" customWidth="1"/>
    <col min="8753" max="8753" width="20.7109375" customWidth="1"/>
    <col min="8754" max="8966" width="9.7109375" customWidth="1"/>
    <col min="8967" max="8967" width="6.7109375" customWidth="1"/>
    <col min="8968" max="8968" width="43.5703125" customWidth="1"/>
    <col min="9004" max="9004" width="4.28515625" customWidth="1"/>
    <col min="9005" max="9005" width="40.42578125" customWidth="1"/>
    <col min="9006" max="9006" width="17.7109375" customWidth="1"/>
    <col min="9007" max="9007" width="22.42578125" customWidth="1"/>
    <col min="9008" max="9008" width="27.42578125" customWidth="1"/>
    <col min="9009" max="9009" width="20.7109375" customWidth="1"/>
    <col min="9010" max="9222" width="9.7109375" customWidth="1"/>
    <col min="9223" max="9223" width="6.7109375" customWidth="1"/>
    <col min="9224" max="9224" width="43.5703125" customWidth="1"/>
    <col min="9260" max="9260" width="4.28515625" customWidth="1"/>
    <col min="9261" max="9261" width="40.42578125" customWidth="1"/>
    <col min="9262" max="9262" width="17.7109375" customWidth="1"/>
    <col min="9263" max="9263" width="22.42578125" customWidth="1"/>
    <col min="9264" max="9264" width="27.42578125" customWidth="1"/>
    <col min="9265" max="9265" width="20.7109375" customWidth="1"/>
    <col min="9266" max="9478" width="9.7109375" customWidth="1"/>
    <col min="9479" max="9479" width="6.7109375" customWidth="1"/>
    <col min="9480" max="9480" width="43.5703125" customWidth="1"/>
    <col min="9516" max="9516" width="4.28515625" customWidth="1"/>
    <col min="9517" max="9517" width="40.42578125" customWidth="1"/>
    <col min="9518" max="9518" width="17.7109375" customWidth="1"/>
    <col min="9519" max="9519" width="22.42578125" customWidth="1"/>
    <col min="9520" max="9520" width="27.42578125" customWidth="1"/>
    <col min="9521" max="9521" width="20.7109375" customWidth="1"/>
    <col min="9522" max="9734" width="9.7109375" customWidth="1"/>
    <col min="9735" max="9735" width="6.7109375" customWidth="1"/>
    <col min="9736" max="9736" width="43.5703125" customWidth="1"/>
    <col min="9772" max="9772" width="4.28515625" customWidth="1"/>
    <col min="9773" max="9773" width="40.42578125" customWidth="1"/>
    <col min="9774" max="9774" width="17.7109375" customWidth="1"/>
    <col min="9775" max="9775" width="22.42578125" customWidth="1"/>
    <col min="9776" max="9776" width="27.42578125" customWidth="1"/>
    <col min="9777" max="9777" width="20.7109375" customWidth="1"/>
    <col min="9778" max="9990" width="9.7109375" customWidth="1"/>
    <col min="9991" max="9991" width="6.7109375" customWidth="1"/>
    <col min="9992" max="9992" width="43.5703125" customWidth="1"/>
    <col min="10028" max="10028" width="4.28515625" customWidth="1"/>
    <col min="10029" max="10029" width="40.42578125" customWidth="1"/>
    <col min="10030" max="10030" width="17.7109375" customWidth="1"/>
    <col min="10031" max="10031" width="22.42578125" customWidth="1"/>
    <col min="10032" max="10032" width="27.42578125" customWidth="1"/>
    <col min="10033" max="10033" width="20.7109375" customWidth="1"/>
    <col min="10034" max="10246" width="9.7109375" customWidth="1"/>
    <col min="10247" max="10247" width="6.7109375" customWidth="1"/>
    <col min="10248" max="10248" width="43.5703125" customWidth="1"/>
    <col min="10284" max="10284" width="4.28515625" customWidth="1"/>
    <col min="10285" max="10285" width="40.42578125" customWidth="1"/>
    <col min="10286" max="10286" width="17.7109375" customWidth="1"/>
    <col min="10287" max="10287" width="22.42578125" customWidth="1"/>
    <col min="10288" max="10288" width="27.42578125" customWidth="1"/>
    <col min="10289" max="10289" width="20.7109375" customWidth="1"/>
    <col min="10290" max="10502" width="9.7109375" customWidth="1"/>
    <col min="10503" max="10503" width="6.7109375" customWidth="1"/>
    <col min="10504" max="10504" width="43.5703125" customWidth="1"/>
    <col min="10540" max="10540" width="4.28515625" customWidth="1"/>
    <col min="10541" max="10541" width="40.42578125" customWidth="1"/>
    <col min="10542" max="10542" width="17.7109375" customWidth="1"/>
    <col min="10543" max="10543" width="22.42578125" customWidth="1"/>
    <col min="10544" max="10544" width="27.42578125" customWidth="1"/>
    <col min="10545" max="10545" width="20.7109375" customWidth="1"/>
    <col min="10546" max="10758" width="9.7109375" customWidth="1"/>
    <col min="10759" max="10759" width="6.7109375" customWidth="1"/>
    <col min="10760" max="10760" width="43.5703125" customWidth="1"/>
    <col min="10796" max="10796" width="4.28515625" customWidth="1"/>
    <col min="10797" max="10797" width="40.42578125" customWidth="1"/>
    <col min="10798" max="10798" width="17.7109375" customWidth="1"/>
    <col min="10799" max="10799" width="22.42578125" customWidth="1"/>
    <col min="10800" max="10800" width="27.42578125" customWidth="1"/>
    <col min="10801" max="10801" width="20.7109375" customWidth="1"/>
    <col min="10802" max="11014" width="9.7109375" customWidth="1"/>
    <col min="11015" max="11015" width="6.7109375" customWidth="1"/>
    <col min="11016" max="11016" width="43.5703125" customWidth="1"/>
    <col min="11052" max="11052" width="4.28515625" customWidth="1"/>
    <col min="11053" max="11053" width="40.42578125" customWidth="1"/>
    <col min="11054" max="11054" width="17.7109375" customWidth="1"/>
    <col min="11055" max="11055" width="22.42578125" customWidth="1"/>
    <col min="11056" max="11056" width="27.42578125" customWidth="1"/>
    <col min="11057" max="11057" width="20.7109375" customWidth="1"/>
    <col min="11058" max="11270" width="9.7109375" customWidth="1"/>
    <col min="11271" max="11271" width="6.7109375" customWidth="1"/>
    <col min="11272" max="11272" width="43.5703125" customWidth="1"/>
    <col min="11308" max="11308" width="4.28515625" customWidth="1"/>
    <col min="11309" max="11309" width="40.42578125" customWidth="1"/>
    <col min="11310" max="11310" width="17.7109375" customWidth="1"/>
    <col min="11311" max="11311" width="22.42578125" customWidth="1"/>
    <col min="11312" max="11312" width="27.42578125" customWidth="1"/>
    <col min="11313" max="11313" width="20.7109375" customWidth="1"/>
    <col min="11314" max="11526" width="9.7109375" customWidth="1"/>
    <col min="11527" max="11527" width="6.7109375" customWidth="1"/>
    <col min="11528" max="11528" width="43.5703125" customWidth="1"/>
    <col min="11564" max="11564" width="4.28515625" customWidth="1"/>
    <col min="11565" max="11565" width="40.42578125" customWidth="1"/>
    <col min="11566" max="11566" width="17.7109375" customWidth="1"/>
    <col min="11567" max="11567" width="22.42578125" customWidth="1"/>
    <col min="11568" max="11568" width="27.42578125" customWidth="1"/>
    <col min="11569" max="11569" width="20.7109375" customWidth="1"/>
    <col min="11570" max="11782" width="9.7109375" customWidth="1"/>
    <col min="11783" max="11783" width="6.7109375" customWidth="1"/>
    <col min="11784" max="11784" width="43.5703125" customWidth="1"/>
    <col min="11820" max="11820" width="4.28515625" customWidth="1"/>
    <col min="11821" max="11821" width="40.42578125" customWidth="1"/>
    <col min="11822" max="11822" width="17.7109375" customWidth="1"/>
    <col min="11823" max="11823" width="22.42578125" customWidth="1"/>
    <col min="11824" max="11824" width="27.42578125" customWidth="1"/>
    <col min="11825" max="11825" width="20.7109375" customWidth="1"/>
    <col min="11826" max="12038" width="9.7109375" customWidth="1"/>
    <col min="12039" max="12039" width="6.7109375" customWidth="1"/>
    <col min="12040" max="12040" width="43.5703125" customWidth="1"/>
    <col min="12076" max="12076" width="4.28515625" customWidth="1"/>
    <col min="12077" max="12077" width="40.42578125" customWidth="1"/>
    <col min="12078" max="12078" width="17.7109375" customWidth="1"/>
    <col min="12079" max="12079" width="22.42578125" customWidth="1"/>
    <col min="12080" max="12080" width="27.42578125" customWidth="1"/>
    <col min="12081" max="12081" width="20.7109375" customWidth="1"/>
    <col min="12082" max="12294" width="9.7109375" customWidth="1"/>
    <col min="12295" max="12295" width="6.7109375" customWidth="1"/>
    <col min="12296" max="12296" width="43.5703125" customWidth="1"/>
    <col min="12332" max="12332" width="4.28515625" customWidth="1"/>
    <col min="12333" max="12333" width="40.42578125" customWidth="1"/>
    <col min="12334" max="12334" width="17.7109375" customWidth="1"/>
    <col min="12335" max="12335" width="22.42578125" customWidth="1"/>
    <col min="12336" max="12336" width="27.42578125" customWidth="1"/>
    <col min="12337" max="12337" width="20.7109375" customWidth="1"/>
    <col min="12338" max="12550" width="9.7109375" customWidth="1"/>
    <col min="12551" max="12551" width="6.7109375" customWidth="1"/>
    <col min="12552" max="12552" width="43.5703125" customWidth="1"/>
    <col min="12588" max="12588" width="4.28515625" customWidth="1"/>
    <col min="12589" max="12589" width="40.42578125" customWidth="1"/>
    <col min="12590" max="12590" width="17.7109375" customWidth="1"/>
    <col min="12591" max="12591" width="22.42578125" customWidth="1"/>
    <col min="12592" max="12592" width="27.42578125" customWidth="1"/>
    <col min="12593" max="12593" width="20.7109375" customWidth="1"/>
    <col min="12594" max="12806" width="9.7109375" customWidth="1"/>
    <col min="12807" max="12807" width="6.7109375" customWidth="1"/>
    <col min="12808" max="12808" width="43.5703125" customWidth="1"/>
    <col min="12844" max="12844" width="4.28515625" customWidth="1"/>
    <col min="12845" max="12845" width="40.42578125" customWidth="1"/>
    <col min="12846" max="12846" width="17.7109375" customWidth="1"/>
    <col min="12847" max="12847" width="22.42578125" customWidth="1"/>
    <col min="12848" max="12848" width="27.42578125" customWidth="1"/>
    <col min="12849" max="12849" width="20.7109375" customWidth="1"/>
    <col min="12850" max="13062" width="9.7109375" customWidth="1"/>
    <col min="13063" max="13063" width="6.7109375" customWidth="1"/>
    <col min="13064" max="13064" width="43.5703125" customWidth="1"/>
    <col min="13100" max="13100" width="4.28515625" customWidth="1"/>
    <col min="13101" max="13101" width="40.42578125" customWidth="1"/>
    <col min="13102" max="13102" width="17.7109375" customWidth="1"/>
    <col min="13103" max="13103" width="22.42578125" customWidth="1"/>
    <col min="13104" max="13104" width="27.42578125" customWidth="1"/>
    <col min="13105" max="13105" width="20.7109375" customWidth="1"/>
    <col min="13106" max="13318" width="9.7109375" customWidth="1"/>
    <col min="13319" max="13319" width="6.7109375" customWidth="1"/>
    <col min="13320" max="13320" width="43.5703125" customWidth="1"/>
    <col min="13356" max="13356" width="4.28515625" customWidth="1"/>
    <col min="13357" max="13357" width="40.42578125" customWidth="1"/>
    <col min="13358" max="13358" width="17.7109375" customWidth="1"/>
    <col min="13359" max="13359" width="22.42578125" customWidth="1"/>
    <col min="13360" max="13360" width="27.42578125" customWidth="1"/>
    <col min="13361" max="13361" width="20.7109375" customWidth="1"/>
    <col min="13362" max="13574" width="9.7109375" customWidth="1"/>
    <col min="13575" max="13575" width="6.7109375" customWidth="1"/>
    <col min="13576" max="13576" width="43.5703125" customWidth="1"/>
    <col min="13612" max="13612" width="4.28515625" customWidth="1"/>
    <col min="13613" max="13613" width="40.42578125" customWidth="1"/>
    <col min="13614" max="13614" width="17.7109375" customWidth="1"/>
    <col min="13615" max="13615" width="22.42578125" customWidth="1"/>
    <col min="13616" max="13616" width="27.42578125" customWidth="1"/>
    <col min="13617" max="13617" width="20.7109375" customWidth="1"/>
    <col min="13618" max="13830" width="9.7109375" customWidth="1"/>
    <col min="13831" max="13831" width="6.7109375" customWidth="1"/>
    <col min="13832" max="13832" width="43.5703125" customWidth="1"/>
    <col min="13868" max="13868" width="4.28515625" customWidth="1"/>
    <col min="13869" max="13869" width="40.42578125" customWidth="1"/>
    <col min="13870" max="13870" width="17.7109375" customWidth="1"/>
    <col min="13871" max="13871" width="22.42578125" customWidth="1"/>
    <col min="13872" max="13872" width="27.42578125" customWidth="1"/>
    <col min="13873" max="13873" width="20.7109375" customWidth="1"/>
    <col min="13874" max="14086" width="9.7109375" customWidth="1"/>
    <col min="14087" max="14087" width="6.7109375" customWidth="1"/>
    <col min="14088" max="14088" width="43.5703125" customWidth="1"/>
    <col min="14124" max="14124" width="4.28515625" customWidth="1"/>
    <col min="14125" max="14125" width="40.42578125" customWidth="1"/>
    <col min="14126" max="14126" width="17.7109375" customWidth="1"/>
    <col min="14127" max="14127" width="22.42578125" customWidth="1"/>
    <col min="14128" max="14128" width="27.42578125" customWidth="1"/>
    <col min="14129" max="14129" width="20.7109375" customWidth="1"/>
    <col min="14130" max="14342" width="9.7109375" customWidth="1"/>
    <col min="14343" max="14343" width="6.7109375" customWidth="1"/>
    <col min="14344" max="14344" width="43.5703125" customWidth="1"/>
    <col min="14380" max="14380" width="4.28515625" customWidth="1"/>
    <col min="14381" max="14381" width="40.42578125" customWidth="1"/>
    <col min="14382" max="14382" width="17.7109375" customWidth="1"/>
    <col min="14383" max="14383" width="22.42578125" customWidth="1"/>
    <col min="14384" max="14384" width="27.42578125" customWidth="1"/>
    <col min="14385" max="14385" width="20.7109375" customWidth="1"/>
    <col min="14386" max="14598" width="9.7109375" customWidth="1"/>
    <col min="14599" max="14599" width="6.7109375" customWidth="1"/>
    <col min="14600" max="14600" width="43.5703125" customWidth="1"/>
    <col min="14636" max="14636" width="4.28515625" customWidth="1"/>
    <col min="14637" max="14637" width="40.42578125" customWidth="1"/>
    <col min="14638" max="14638" width="17.7109375" customWidth="1"/>
    <col min="14639" max="14639" width="22.42578125" customWidth="1"/>
    <col min="14640" max="14640" width="27.42578125" customWidth="1"/>
    <col min="14641" max="14641" width="20.7109375" customWidth="1"/>
    <col min="14642" max="14854" width="9.7109375" customWidth="1"/>
    <col min="14855" max="14855" width="6.7109375" customWidth="1"/>
    <col min="14856" max="14856" width="43.5703125" customWidth="1"/>
    <col min="14892" max="14892" width="4.28515625" customWidth="1"/>
    <col min="14893" max="14893" width="40.42578125" customWidth="1"/>
    <col min="14894" max="14894" width="17.7109375" customWidth="1"/>
    <col min="14895" max="14895" width="22.42578125" customWidth="1"/>
    <col min="14896" max="14896" width="27.42578125" customWidth="1"/>
    <col min="14897" max="14897" width="20.7109375" customWidth="1"/>
    <col min="14898" max="15110" width="9.7109375" customWidth="1"/>
    <col min="15111" max="15111" width="6.7109375" customWidth="1"/>
    <col min="15112" max="15112" width="43.5703125" customWidth="1"/>
    <col min="15148" max="15148" width="4.28515625" customWidth="1"/>
    <col min="15149" max="15149" width="40.42578125" customWidth="1"/>
    <col min="15150" max="15150" width="17.7109375" customWidth="1"/>
    <col min="15151" max="15151" width="22.42578125" customWidth="1"/>
    <col min="15152" max="15152" width="27.42578125" customWidth="1"/>
    <col min="15153" max="15153" width="20.7109375" customWidth="1"/>
    <col min="15154" max="15366" width="9.7109375" customWidth="1"/>
    <col min="15367" max="15367" width="6.7109375" customWidth="1"/>
    <col min="15368" max="15368" width="43.5703125" customWidth="1"/>
    <col min="15404" max="15404" width="4.28515625" customWidth="1"/>
    <col min="15405" max="15405" width="40.42578125" customWidth="1"/>
    <col min="15406" max="15406" width="17.7109375" customWidth="1"/>
    <col min="15407" max="15407" width="22.42578125" customWidth="1"/>
    <col min="15408" max="15408" width="27.42578125" customWidth="1"/>
    <col min="15409" max="15409" width="20.7109375" customWidth="1"/>
    <col min="15410" max="15622" width="9.7109375" customWidth="1"/>
    <col min="15623" max="15623" width="6.7109375" customWidth="1"/>
    <col min="15624" max="15624" width="43.5703125" customWidth="1"/>
    <col min="15660" max="15660" width="4.28515625" customWidth="1"/>
    <col min="15661" max="15661" width="40.42578125" customWidth="1"/>
    <col min="15662" max="15662" width="17.7109375" customWidth="1"/>
    <col min="15663" max="15663" width="22.42578125" customWidth="1"/>
    <col min="15664" max="15664" width="27.42578125" customWidth="1"/>
    <col min="15665" max="15665" width="20.7109375" customWidth="1"/>
    <col min="15666" max="15878" width="9.7109375" customWidth="1"/>
    <col min="15879" max="15879" width="6.7109375" customWidth="1"/>
    <col min="15880" max="15880" width="43.5703125" customWidth="1"/>
    <col min="15916" max="15916" width="4.28515625" customWidth="1"/>
    <col min="15917" max="15917" width="40.42578125" customWidth="1"/>
    <col min="15918" max="15918" width="17.7109375" customWidth="1"/>
    <col min="15919" max="15919" width="22.42578125" customWidth="1"/>
    <col min="15920" max="15920" width="27.42578125" customWidth="1"/>
    <col min="15921" max="15921" width="20.7109375" customWidth="1"/>
    <col min="15922" max="16134" width="9.7109375" customWidth="1"/>
    <col min="16135" max="16135" width="6.7109375" customWidth="1"/>
    <col min="16136" max="16136" width="43.5703125" customWidth="1"/>
    <col min="16137" max="16384" width="9.85546875" style="96"/>
  </cols>
  <sheetData>
    <row r="1" spans="1:14">
      <c r="A1" s="144" t="s">
        <v>81</v>
      </c>
      <c r="B1" s="144"/>
      <c r="C1" s="144"/>
      <c r="D1" s="144"/>
      <c r="E1" s="144"/>
      <c r="F1" s="144"/>
      <c r="G1" s="144"/>
      <c r="H1" s="144"/>
      <c r="I1" s="144"/>
      <c r="J1" s="144"/>
    </row>
    <row r="2" spans="1:14">
      <c r="A2" s="145" t="s">
        <v>82</v>
      </c>
      <c r="B2" s="145"/>
      <c r="C2" s="145"/>
      <c r="D2" s="145"/>
      <c r="E2" s="144"/>
      <c r="F2" s="144"/>
      <c r="G2" s="144"/>
      <c r="H2" s="144"/>
      <c r="I2" s="144"/>
      <c r="J2" s="144"/>
    </row>
    <row r="3" spans="1:14">
      <c r="A3" s="146" t="str">
        <f>'[1]TH '!A3:E3</f>
        <v>(Kèm theo Quyết định số 598/QĐ-UBND ngày 14/11/2025 của UBND xã Chiềng Mung)</v>
      </c>
      <c r="B3" s="146"/>
      <c r="C3" s="146"/>
      <c r="D3" s="146"/>
      <c r="E3" s="146"/>
      <c r="F3" s="146"/>
      <c r="G3" s="146"/>
      <c r="H3" s="146"/>
      <c r="I3" s="146"/>
      <c r="J3" s="146"/>
    </row>
    <row r="4" spans="1:14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4">
      <c r="I5" s="147" t="s">
        <v>83</v>
      </c>
      <c r="J5" s="147"/>
    </row>
    <row r="6" spans="1:14" ht="42.75">
      <c r="A6" s="100" t="s">
        <v>0</v>
      </c>
      <c r="B6" s="101" t="s">
        <v>30</v>
      </c>
      <c r="C6" s="101" t="s">
        <v>31</v>
      </c>
      <c r="D6" s="101" t="s">
        <v>33</v>
      </c>
      <c r="E6" s="102" t="s">
        <v>2</v>
      </c>
      <c r="F6" s="103" t="s">
        <v>84</v>
      </c>
      <c r="G6" s="103" t="s">
        <v>85</v>
      </c>
      <c r="H6" s="103" t="s">
        <v>86</v>
      </c>
      <c r="I6" s="103" t="s">
        <v>87</v>
      </c>
      <c r="J6" s="101" t="s">
        <v>1</v>
      </c>
    </row>
    <row r="7" spans="1:14">
      <c r="A7" s="100"/>
      <c r="B7" s="104"/>
      <c r="C7" s="104"/>
      <c r="D7" s="104"/>
      <c r="E7" s="102" t="s">
        <v>88</v>
      </c>
      <c r="F7" s="105">
        <f>SUBTOTAL(9,F8:F31)</f>
        <v>0</v>
      </c>
      <c r="G7" s="105">
        <f>SUBTOTAL(9,G8:G31)</f>
        <v>0</v>
      </c>
      <c r="H7" s="105">
        <f>SUBTOTAL(9,H8:H31)</f>
        <v>0</v>
      </c>
      <c r="I7" s="105">
        <f>SUBTOTAL(9,I8:I31)</f>
        <v>524992000</v>
      </c>
      <c r="J7" s="101"/>
      <c r="L7" s="106">
        <f>I7-'[1]PL 1 THU HỒI DT'!H7</f>
        <v>136681200</v>
      </c>
      <c r="N7" s="106">
        <f>L7/7</f>
        <v>19525885.714285713</v>
      </c>
    </row>
    <row r="8" spans="1:14" s="44" customFormat="1">
      <c r="A8" s="100">
        <v>1</v>
      </c>
      <c r="B8" s="104"/>
      <c r="C8" s="104"/>
      <c r="D8" s="104"/>
      <c r="E8" s="107" t="s">
        <v>89</v>
      </c>
      <c r="F8" s="105">
        <f>SUBTOTAL(9,F10:F10)</f>
        <v>0</v>
      </c>
      <c r="G8" s="105">
        <f>SUBTOTAL(9,G10:G10)</f>
        <v>0</v>
      </c>
      <c r="H8" s="105">
        <f>SUBTOTAL(9,H10:H10)</f>
        <v>0</v>
      </c>
      <c r="I8" s="105">
        <f>SUBTOTAL(9,I10:I10)</f>
        <v>150000000</v>
      </c>
      <c r="J8" s="100"/>
    </row>
    <row r="9" spans="1:14">
      <c r="A9" s="108"/>
      <c r="B9" s="104">
        <v>822</v>
      </c>
      <c r="C9" s="109" t="s">
        <v>75</v>
      </c>
      <c r="D9" s="104">
        <v>12</v>
      </c>
      <c r="E9" s="110" t="s">
        <v>90</v>
      </c>
      <c r="F9" s="111"/>
      <c r="G9" s="111"/>
      <c r="H9" s="111"/>
      <c r="I9" s="111">
        <v>19100000</v>
      </c>
      <c r="J9" s="108"/>
    </row>
    <row r="10" spans="1:14" ht="30">
      <c r="A10" s="108"/>
      <c r="B10" s="104">
        <v>822</v>
      </c>
      <c r="C10" s="109" t="s">
        <v>75</v>
      </c>
      <c r="D10" s="104">
        <v>12</v>
      </c>
      <c r="E10" s="110" t="s">
        <v>91</v>
      </c>
      <c r="F10" s="111"/>
      <c r="G10" s="111"/>
      <c r="H10" s="111"/>
      <c r="I10" s="111">
        <v>150000000</v>
      </c>
      <c r="J10" s="108"/>
    </row>
    <row r="11" spans="1:14" s="44" customFormat="1">
      <c r="A11" s="100">
        <v>2</v>
      </c>
      <c r="B11" s="104"/>
      <c r="C11" s="104"/>
      <c r="D11" s="104"/>
      <c r="E11" s="107" t="s">
        <v>92</v>
      </c>
      <c r="F11" s="105">
        <f t="shared" ref="F11:I11" si="0">SUBTOTAL(9,F13:F13)</f>
        <v>0</v>
      </c>
      <c r="G11" s="105">
        <f t="shared" si="0"/>
        <v>0</v>
      </c>
      <c r="H11" s="105">
        <f t="shared" si="0"/>
        <v>0</v>
      </c>
      <c r="I11" s="105">
        <f t="shared" si="0"/>
        <v>50800000</v>
      </c>
      <c r="J11" s="105"/>
    </row>
    <row r="12" spans="1:14" ht="30">
      <c r="A12" s="108"/>
      <c r="B12" s="104">
        <v>822</v>
      </c>
      <c r="C12" s="109" t="s">
        <v>74</v>
      </c>
      <c r="D12" s="104">
        <v>12</v>
      </c>
      <c r="E12" s="110" t="s">
        <v>93</v>
      </c>
      <c r="F12" s="111"/>
      <c r="G12" s="111"/>
      <c r="H12" s="111"/>
      <c r="I12" s="111">
        <v>12760000</v>
      </c>
      <c r="J12" s="111"/>
      <c r="N12" s="106">
        <f>I12+I15+I18+I23</f>
        <v>50992000</v>
      </c>
    </row>
    <row r="13" spans="1:14">
      <c r="A13" s="108"/>
      <c r="B13" s="104">
        <v>822</v>
      </c>
      <c r="C13" s="109" t="s">
        <v>74</v>
      </c>
      <c r="D13" s="104">
        <v>12</v>
      </c>
      <c r="E13" s="110" t="s">
        <v>94</v>
      </c>
      <c r="F13" s="111"/>
      <c r="G13" s="111"/>
      <c r="H13" s="111"/>
      <c r="I13" s="111">
        <v>50800000</v>
      </c>
      <c r="J13" s="111"/>
    </row>
    <row r="14" spans="1:14" s="44" customFormat="1">
      <c r="A14" s="100">
        <v>3</v>
      </c>
      <c r="B14" s="104"/>
      <c r="C14" s="104"/>
      <c r="D14" s="104"/>
      <c r="E14" s="107" t="s">
        <v>95</v>
      </c>
      <c r="F14" s="105">
        <f t="shared" ref="F14:I14" si="1">SUBTOTAL(9,F16:F16)</f>
        <v>0</v>
      </c>
      <c r="G14" s="105">
        <f t="shared" si="1"/>
        <v>0</v>
      </c>
      <c r="H14" s="105">
        <f t="shared" si="1"/>
        <v>0</v>
      </c>
      <c r="I14" s="105">
        <f t="shared" si="1"/>
        <v>0</v>
      </c>
      <c r="J14" s="105"/>
    </row>
    <row r="15" spans="1:14" ht="30">
      <c r="A15" s="108"/>
      <c r="B15" s="104">
        <v>822</v>
      </c>
      <c r="C15" s="109" t="s">
        <v>74</v>
      </c>
      <c r="D15" s="104">
        <v>12</v>
      </c>
      <c r="E15" s="110" t="s">
        <v>93</v>
      </c>
      <c r="F15" s="111"/>
      <c r="G15" s="111"/>
      <c r="H15" s="111"/>
      <c r="I15" s="111">
        <v>15552000</v>
      </c>
      <c r="J15" s="111"/>
    </row>
    <row r="16" spans="1:14" ht="30">
      <c r="A16" s="108"/>
      <c r="B16" s="104">
        <v>822</v>
      </c>
      <c r="C16" s="109" t="s">
        <v>75</v>
      </c>
      <c r="D16" s="104">
        <v>18</v>
      </c>
      <c r="E16" s="110" t="s">
        <v>91</v>
      </c>
      <c r="F16" s="111"/>
      <c r="G16" s="111"/>
      <c r="H16" s="105"/>
      <c r="I16" s="111"/>
      <c r="J16" s="111"/>
    </row>
    <row r="17" spans="1:10" s="44" customFormat="1">
      <c r="A17" s="100">
        <v>4</v>
      </c>
      <c r="B17" s="104"/>
      <c r="C17" s="104"/>
      <c r="D17" s="104"/>
      <c r="E17" s="93" t="s">
        <v>96</v>
      </c>
      <c r="F17" s="105">
        <f>SUBTOTAL(9,F19:F19)</f>
        <v>0</v>
      </c>
      <c r="G17" s="105">
        <f>SUBTOTAL(9,G19:G19)</f>
        <v>0</v>
      </c>
      <c r="H17" s="105">
        <f>SUBTOTAL(9,H19:H19)</f>
        <v>0</v>
      </c>
      <c r="I17" s="105">
        <f>SUBTOTAL(9,I19:I19)</f>
        <v>14100000</v>
      </c>
      <c r="J17" s="105"/>
    </row>
    <row r="18" spans="1:10" ht="30">
      <c r="A18" s="108"/>
      <c r="B18" s="104">
        <v>822</v>
      </c>
      <c r="C18" s="109" t="s">
        <v>74</v>
      </c>
      <c r="D18" s="104">
        <v>12</v>
      </c>
      <c r="E18" s="110" t="s">
        <v>93</v>
      </c>
      <c r="F18" s="111"/>
      <c r="G18" s="111"/>
      <c r="H18" s="111"/>
      <c r="I18" s="111">
        <v>11160000</v>
      </c>
      <c r="J18" s="111"/>
    </row>
    <row r="19" spans="1:10">
      <c r="A19" s="108"/>
      <c r="B19" s="104">
        <v>822</v>
      </c>
      <c r="C19" s="109" t="s">
        <v>75</v>
      </c>
      <c r="D19" s="104">
        <v>12</v>
      </c>
      <c r="E19" s="110" t="s">
        <v>97</v>
      </c>
      <c r="F19" s="111"/>
      <c r="G19" s="111"/>
      <c r="H19" s="111"/>
      <c r="I19" s="111">
        <v>14100000</v>
      </c>
      <c r="J19" s="108"/>
    </row>
    <row r="20" spans="1:10" s="44" customFormat="1">
      <c r="A20" s="100">
        <v>5</v>
      </c>
      <c r="B20" s="104"/>
      <c r="C20" s="104"/>
      <c r="D20" s="104"/>
      <c r="E20" s="93" t="s">
        <v>76</v>
      </c>
      <c r="F20" s="105">
        <f t="shared" ref="F20:I20" si="2">SUBTOTAL(9,F21:F21)</f>
        <v>0</v>
      </c>
      <c r="G20" s="105">
        <f t="shared" si="2"/>
        <v>0</v>
      </c>
      <c r="H20" s="105">
        <f t="shared" si="2"/>
        <v>0</v>
      </c>
      <c r="I20" s="105">
        <f t="shared" si="2"/>
        <v>240000000</v>
      </c>
      <c r="J20" s="105"/>
    </row>
    <row r="21" spans="1:10" ht="30">
      <c r="A21" s="108"/>
      <c r="B21" s="104">
        <v>822</v>
      </c>
      <c r="C21" s="109" t="s">
        <v>75</v>
      </c>
      <c r="D21" s="104">
        <v>12</v>
      </c>
      <c r="E21" s="110" t="s">
        <v>98</v>
      </c>
      <c r="F21" s="111"/>
      <c r="G21" s="111"/>
      <c r="H21" s="111"/>
      <c r="I21" s="111">
        <v>240000000</v>
      </c>
      <c r="J21" s="108"/>
    </row>
    <row r="22" spans="1:10" s="44" customFormat="1">
      <c r="A22" s="100">
        <v>6</v>
      </c>
      <c r="B22" s="104"/>
      <c r="C22" s="104"/>
      <c r="D22" s="104"/>
      <c r="E22" s="107" t="s">
        <v>99</v>
      </c>
      <c r="F22" s="105">
        <f t="shared" ref="F22:I24" si="3">SUBTOTAL(9,F23:F23)</f>
        <v>0</v>
      </c>
      <c r="G22" s="105">
        <f t="shared" si="3"/>
        <v>0</v>
      </c>
      <c r="H22" s="105">
        <f t="shared" si="3"/>
        <v>0</v>
      </c>
      <c r="I22" s="105">
        <f t="shared" si="3"/>
        <v>11520000</v>
      </c>
      <c r="J22" s="105"/>
    </row>
    <row r="23" spans="1:10" ht="30">
      <c r="A23" s="108"/>
      <c r="B23" s="104">
        <v>822</v>
      </c>
      <c r="C23" s="109" t="s">
        <v>74</v>
      </c>
      <c r="D23" s="104">
        <v>12</v>
      </c>
      <c r="E23" s="110" t="s">
        <v>93</v>
      </c>
      <c r="F23" s="111"/>
      <c r="G23" s="111"/>
      <c r="H23" s="111"/>
      <c r="I23" s="111">
        <v>11520000</v>
      </c>
      <c r="J23" s="111"/>
    </row>
    <row r="24" spans="1:10" s="44" customFormat="1">
      <c r="A24" s="100">
        <v>7</v>
      </c>
      <c r="B24" s="104"/>
      <c r="C24" s="104"/>
      <c r="D24" s="104"/>
      <c r="E24" s="107" t="s">
        <v>100</v>
      </c>
      <c r="F24" s="105">
        <f t="shared" si="3"/>
        <v>0</v>
      </c>
      <c r="G24" s="105">
        <f t="shared" si="3"/>
        <v>0</v>
      </c>
      <c r="H24" s="105">
        <f t="shared" si="3"/>
        <v>0</v>
      </c>
      <c r="I24" s="105">
        <f t="shared" si="3"/>
        <v>0</v>
      </c>
      <c r="J24" s="105"/>
    </row>
    <row r="25" spans="1:10">
      <c r="A25" s="108"/>
      <c r="B25" s="104">
        <v>822</v>
      </c>
      <c r="C25" s="109" t="s">
        <v>75</v>
      </c>
      <c r="D25" s="104">
        <v>18</v>
      </c>
      <c r="E25" s="110"/>
      <c r="F25" s="111"/>
      <c r="G25" s="111"/>
      <c r="H25" s="111"/>
      <c r="I25" s="111"/>
      <c r="J25" s="111"/>
    </row>
  </sheetData>
  <mergeCells count="4">
    <mergeCell ref="A1:J1"/>
    <mergeCell ref="A2:J2"/>
    <mergeCell ref="A3:J3"/>
    <mergeCell ref="I5:J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FFD60-1DD3-4735-89CC-9E41101F776E}">
  <dimension ref="A1:IY44"/>
  <sheetViews>
    <sheetView topLeftCell="A33" zoomScale="70" zoomScaleNormal="70" workbookViewId="0">
      <selection activeCell="C36" sqref="C36:E36"/>
    </sheetView>
  </sheetViews>
  <sheetFormatPr defaultColWidth="10" defaultRowHeight="15.75"/>
  <cols>
    <col min="1" max="1" width="5.140625" style="43" customWidth="1"/>
    <col min="2" max="2" width="49.42578125" style="45" customWidth="1"/>
    <col min="3" max="6" width="16.7109375" style="45" customWidth="1"/>
    <col min="7" max="7" width="16" style="43" hidden="1" customWidth="1"/>
    <col min="8" max="8" width="13.28515625" style="43" hidden="1" customWidth="1"/>
    <col min="9" max="9" width="16.28515625" style="43" hidden="1" customWidth="1"/>
    <col min="10" max="10" width="13.7109375" style="43" hidden="1" customWidth="1"/>
    <col min="11" max="11" width="18" style="43" hidden="1" customWidth="1"/>
    <col min="12" max="12" width="16.28515625" style="88" hidden="1" customWidth="1"/>
    <col min="13" max="13" width="16.28515625" style="88" customWidth="1"/>
    <col min="14" max="254" width="10" style="45"/>
    <col min="255" max="255" width="5.140625" style="45" customWidth="1"/>
    <col min="256" max="256" width="62.140625" style="45" customWidth="1"/>
    <col min="257" max="257" width="13" style="45" customWidth="1"/>
    <col min="258" max="261" width="11.28515625" style="45" customWidth="1"/>
    <col min="262" max="262" width="10.42578125" style="45" customWidth="1"/>
    <col min="263" max="263" width="10.7109375" style="45" customWidth="1"/>
    <col min="264" max="510" width="10" style="45"/>
    <col min="511" max="511" width="5.140625" style="45" customWidth="1"/>
    <col min="512" max="512" width="62.140625" style="45" customWidth="1"/>
    <col min="513" max="513" width="13" style="45" customWidth="1"/>
    <col min="514" max="517" width="11.28515625" style="45" customWidth="1"/>
    <col min="518" max="518" width="10.42578125" style="45" customWidth="1"/>
    <col min="519" max="519" width="10.7109375" style="45" customWidth="1"/>
    <col min="520" max="766" width="10" style="45"/>
    <col min="767" max="767" width="5.140625" style="45" customWidth="1"/>
    <col min="768" max="768" width="62.140625" style="45" customWidth="1"/>
    <col min="769" max="769" width="13" style="45" customWidth="1"/>
    <col min="770" max="773" width="11.28515625" style="45" customWidth="1"/>
    <col min="774" max="774" width="10.42578125" style="45" customWidth="1"/>
    <col min="775" max="775" width="10.7109375" style="45" customWidth="1"/>
    <col min="776" max="1022" width="10" style="45"/>
    <col min="1023" max="1023" width="5.140625" style="45" customWidth="1"/>
    <col min="1024" max="1024" width="62.140625" style="45" customWidth="1"/>
    <col min="1025" max="1025" width="13" style="45" customWidth="1"/>
    <col min="1026" max="1029" width="11.28515625" style="45" customWidth="1"/>
    <col min="1030" max="1030" width="10.42578125" style="45" customWidth="1"/>
    <col min="1031" max="1031" width="10.7109375" style="45" customWidth="1"/>
    <col min="1032" max="1278" width="10" style="45"/>
    <col min="1279" max="1279" width="5.140625" style="45" customWidth="1"/>
    <col min="1280" max="1280" width="62.140625" style="45" customWidth="1"/>
    <col min="1281" max="1281" width="13" style="45" customWidth="1"/>
    <col min="1282" max="1285" width="11.28515625" style="45" customWidth="1"/>
    <col min="1286" max="1286" width="10.42578125" style="45" customWidth="1"/>
    <col min="1287" max="1287" width="10.7109375" style="45" customWidth="1"/>
    <col min="1288" max="1534" width="10" style="45"/>
    <col min="1535" max="1535" width="5.140625" style="45" customWidth="1"/>
    <col min="1536" max="1536" width="62.140625" style="45" customWidth="1"/>
    <col min="1537" max="1537" width="13" style="45" customWidth="1"/>
    <col min="1538" max="1541" width="11.28515625" style="45" customWidth="1"/>
    <col min="1542" max="1542" width="10.42578125" style="45" customWidth="1"/>
    <col min="1543" max="1543" width="10.7109375" style="45" customWidth="1"/>
    <col min="1544" max="1790" width="10" style="45"/>
    <col min="1791" max="1791" width="5.140625" style="45" customWidth="1"/>
    <col min="1792" max="1792" width="62.140625" style="45" customWidth="1"/>
    <col min="1793" max="1793" width="13" style="45" customWidth="1"/>
    <col min="1794" max="1797" width="11.28515625" style="45" customWidth="1"/>
    <col min="1798" max="1798" width="10.42578125" style="45" customWidth="1"/>
    <col min="1799" max="1799" width="10.7109375" style="45" customWidth="1"/>
    <col min="1800" max="2046" width="10" style="45"/>
    <col min="2047" max="2047" width="5.140625" style="45" customWidth="1"/>
    <col min="2048" max="2048" width="62.140625" style="45" customWidth="1"/>
    <col min="2049" max="2049" width="13" style="45" customWidth="1"/>
    <col min="2050" max="2053" width="11.28515625" style="45" customWidth="1"/>
    <col min="2054" max="2054" width="10.42578125" style="45" customWidth="1"/>
    <col min="2055" max="2055" width="10.7109375" style="45" customWidth="1"/>
    <col min="2056" max="2302" width="10" style="45"/>
    <col min="2303" max="2303" width="5.140625" style="45" customWidth="1"/>
    <col min="2304" max="2304" width="62.140625" style="45" customWidth="1"/>
    <col min="2305" max="2305" width="13" style="45" customWidth="1"/>
    <col min="2306" max="2309" width="11.28515625" style="45" customWidth="1"/>
    <col min="2310" max="2310" width="10.42578125" style="45" customWidth="1"/>
    <col min="2311" max="2311" width="10.7109375" style="45" customWidth="1"/>
    <col min="2312" max="2558" width="10" style="45"/>
    <col min="2559" max="2559" width="5.140625" style="45" customWidth="1"/>
    <col min="2560" max="2560" width="62.140625" style="45" customWidth="1"/>
    <col min="2561" max="2561" width="13" style="45" customWidth="1"/>
    <col min="2562" max="2565" width="11.28515625" style="45" customWidth="1"/>
    <col min="2566" max="2566" width="10.42578125" style="45" customWidth="1"/>
    <col min="2567" max="2567" width="10.7109375" style="45" customWidth="1"/>
    <col min="2568" max="2814" width="10" style="45"/>
    <col min="2815" max="2815" width="5.140625" style="45" customWidth="1"/>
    <col min="2816" max="2816" width="62.140625" style="45" customWidth="1"/>
    <col min="2817" max="2817" width="13" style="45" customWidth="1"/>
    <col min="2818" max="2821" width="11.28515625" style="45" customWidth="1"/>
    <col min="2822" max="2822" width="10.42578125" style="45" customWidth="1"/>
    <col min="2823" max="2823" width="10.7109375" style="45" customWidth="1"/>
    <col min="2824" max="3070" width="10" style="45"/>
    <col min="3071" max="3071" width="5.140625" style="45" customWidth="1"/>
    <col min="3072" max="3072" width="62.140625" style="45" customWidth="1"/>
    <col min="3073" max="3073" width="13" style="45" customWidth="1"/>
    <col min="3074" max="3077" width="11.28515625" style="45" customWidth="1"/>
    <col min="3078" max="3078" width="10.42578125" style="45" customWidth="1"/>
    <col min="3079" max="3079" width="10.7109375" style="45" customWidth="1"/>
    <col min="3080" max="3326" width="10" style="45"/>
    <col min="3327" max="3327" width="5.140625" style="45" customWidth="1"/>
    <col min="3328" max="3328" width="62.140625" style="45" customWidth="1"/>
    <col min="3329" max="3329" width="13" style="45" customWidth="1"/>
    <col min="3330" max="3333" width="11.28515625" style="45" customWidth="1"/>
    <col min="3334" max="3334" width="10.42578125" style="45" customWidth="1"/>
    <col min="3335" max="3335" width="10.7109375" style="45" customWidth="1"/>
    <col min="3336" max="3582" width="10" style="45"/>
    <col min="3583" max="3583" width="5.140625" style="45" customWidth="1"/>
    <col min="3584" max="3584" width="62.140625" style="45" customWidth="1"/>
    <col min="3585" max="3585" width="13" style="45" customWidth="1"/>
    <col min="3586" max="3589" width="11.28515625" style="45" customWidth="1"/>
    <col min="3590" max="3590" width="10.42578125" style="45" customWidth="1"/>
    <col min="3591" max="3591" width="10.7109375" style="45" customWidth="1"/>
    <col min="3592" max="3838" width="10" style="45"/>
    <col min="3839" max="3839" width="5.140625" style="45" customWidth="1"/>
    <col min="3840" max="3840" width="62.140625" style="45" customWidth="1"/>
    <col min="3841" max="3841" width="13" style="45" customWidth="1"/>
    <col min="3842" max="3845" width="11.28515625" style="45" customWidth="1"/>
    <col min="3846" max="3846" width="10.42578125" style="45" customWidth="1"/>
    <col min="3847" max="3847" width="10.7109375" style="45" customWidth="1"/>
    <col min="3848" max="4094" width="10" style="45"/>
    <col min="4095" max="4095" width="5.140625" style="45" customWidth="1"/>
    <col min="4096" max="4096" width="62.140625" style="45" customWidth="1"/>
    <col min="4097" max="4097" width="13" style="45" customWidth="1"/>
    <col min="4098" max="4101" width="11.28515625" style="45" customWidth="1"/>
    <col min="4102" max="4102" width="10.42578125" style="45" customWidth="1"/>
    <col min="4103" max="4103" width="10.7109375" style="45" customWidth="1"/>
    <col min="4104" max="4350" width="10" style="45"/>
    <col min="4351" max="4351" width="5.140625" style="45" customWidth="1"/>
    <col min="4352" max="4352" width="62.140625" style="45" customWidth="1"/>
    <col min="4353" max="4353" width="13" style="45" customWidth="1"/>
    <col min="4354" max="4357" width="11.28515625" style="45" customWidth="1"/>
    <col min="4358" max="4358" width="10.42578125" style="45" customWidth="1"/>
    <col min="4359" max="4359" width="10.7109375" style="45" customWidth="1"/>
    <col min="4360" max="4606" width="10" style="45"/>
    <col min="4607" max="4607" width="5.140625" style="45" customWidth="1"/>
    <col min="4608" max="4608" width="62.140625" style="45" customWidth="1"/>
    <col min="4609" max="4609" width="13" style="45" customWidth="1"/>
    <col min="4610" max="4613" width="11.28515625" style="45" customWidth="1"/>
    <col min="4614" max="4614" width="10.42578125" style="45" customWidth="1"/>
    <col min="4615" max="4615" width="10.7109375" style="45" customWidth="1"/>
    <col min="4616" max="4862" width="10" style="45"/>
    <col min="4863" max="4863" width="5.140625" style="45" customWidth="1"/>
    <col min="4864" max="4864" width="62.140625" style="45" customWidth="1"/>
    <col min="4865" max="4865" width="13" style="45" customWidth="1"/>
    <col min="4866" max="4869" width="11.28515625" style="45" customWidth="1"/>
    <col min="4870" max="4870" width="10.42578125" style="45" customWidth="1"/>
    <col min="4871" max="4871" width="10.7109375" style="45" customWidth="1"/>
    <col min="4872" max="5118" width="10" style="45"/>
    <col min="5119" max="5119" width="5.140625" style="45" customWidth="1"/>
    <col min="5120" max="5120" width="62.140625" style="45" customWidth="1"/>
    <col min="5121" max="5121" width="13" style="45" customWidth="1"/>
    <col min="5122" max="5125" width="11.28515625" style="45" customWidth="1"/>
    <col min="5126" max="5126" width="10.42578125" style="45" customWidth="1"/>
    <col min="5127" max="5127" width="10.7109375" style="45" customWidth="1"/>
    <col min="5128" max="5374" width="10" style="45"/>
    <col min="5375" max="5375" width="5.140625" style="45" customWidth="1"/>
    <col min="5376" max="5376" width="62.140625" style="45" customWidth="1"/>
    <col min="5377" max="5377" width="13" style="45" customWidth="1"/>
    <col min="5378" max="5381" width="11.28515625" style="45" customWidth="1"/>
    <col min="5382" max="5382" width="10.42578125" style="45" customWidth="1"/>
    <col min="5383" max="5383" width="10.7109375" style="45" customWidth="1"/>
    <col min="5384" max="5630" width="10" style="45"/>
    <col min="5631" max="5631" width="5.140625" style="45" customWidth="1"/>
    <col min="5632" max="5632" width="62.140625" style="45" customWidth="1"/>
    <col min="5633" max="5633" width="13" style="45" customWidth="1"/>
    <col min="5634" max="5637" width="11.28515625" style="45" customWidth="1"/>
    <col min="5638" max="5638" width="10.42578125" style="45" customWidth="1"/>
    <col min="5639" max="5639" width="10.7109375" style="45" customWidth="1"/>
    <col min="5640" max="5886" width="10" style="45"/>
    <col min="5887" max="5887" width="5.140625" style="45" customWidth="1"/>
    <col min="5888" max="5888" width="62.140625" style="45" customWidth="1"/>
    <col min="5889" max="5889" width="13" style="45" customWidth="1"/>
    <col min="5890" max="5893" width="11.28515625" style="45" customWidth="1"/>
    <col min="5894" max="5894" width="10.42578125" style="45" customWidth="1"/>
    <col min="5895" max="5895" width="10.7109375" style="45" customWidth="1"/>
    <col min="5896" max="6142" width="10" style="45"/>
    <col min="6143" max="6143" width="5.140625" style="45" customWidth="1"/>
    <col min="6144" max="6144" width="62.140625" style="45" customWidth="1"/>
    <col min="6145" max="6145" width="13" style="45" customWidth="1"/>
    <col min="6146" max="6149" width="11.28515625" style="45" customWidth="1"/>
    <col min="6150" max="6150" width="10.42578125" style="45" customWidth="1"/>
    <col min="6151" max="6151" width="10.7109375" style="45" customWidth="1"/>
    <col min="6152" max="6398" width="10" style="45"/>
    <col min="6399" max="6399" width="5.140625" style="45" customWidth="1"/>
    <col min="6400" max="6400" width="62.140625" style="45" customWidth="1"/>
    <col min="6401" max="6401" width="13" style="45" customWidth="1"/>
    <col min="6402" max="6405" width="11.28515625" style="45" customWidth="1"/>
    <col min="6406" max="6406" width="10.42578125" style="45" customWidth="1"/>
    <col min="6407" max="6407" width="10.7109375" style="45" customWidth="1"/>
    <col min="6408" max="6654" width="10" style="45"/>
    <col min="6655" max="6655" width="5.140625" style="45" customWidth="1"/>
    <col min="6656" max="6656" width="62.140625" style="45" customWidth="1"/>
    <col min="6657" max="6657" width="13" style="45" customWidth="1"/>
    <col min="6658" max="6661" width="11.28515625" style="45" customWidth="1"/>
    <col min="6662" max="6662" width="10.42578125" style="45" customWidth="1"/>
    <col min="6663" max="6663" width="10.7109375" style="45" customWidth="1"/>
    <col min="6664" max="6910" width="10" style="45"/>
    <col min="6911" max="6911" width="5.140625" style="45" customWidth="1"/>
    <col min="6912" max="6912" width="62.140625" style="45" customWidth="1"/>
    <col min="6913" max="6913" width="13" style="45" customWidth="1"/>
    <col min="6914" max="6917" width="11.28515625" style="45" customWidth="1"/>
    <col min="6918" max="6918" width="10.42578125" style="45" customWidth="1"/>
    <col min="6919" max="6919" width="10.7109375" style="45" customWidth="1"/>
    <col min="6920" max="7166" width="10" style="45"/>
    <col min="7167" max="7167" width="5.140625" style="45" customWidth="1"/>
    <col min="7168" max="7168" width="62.140625" style="45" customWidth="1"/>
    <col min="7169" max="7169" width="13" style="45" customWidth="1"/>
    <col min="7170" max="7173" width="11.28515625" style="45" customWidth="1"/>
    <col min="7174" max="7174" width="10.42578125" style="45" customWidth="1"/>
    <col min="7175" max="7175" width="10.7109375" style="45" customWidth="1"/>
    <col min="7176" max="7422" width="10" style="45"/>
    <col min="7423" max="7423" width="5.140625" style="45" customWidth="1"/>
    <col min="7424" max="7424" width="62.140625" style="45" customWidth="1"/>
    <col min="7425" max="7425" width="13" style="45" customWidth="1"/>
    <col min="7426" max="7429" width="11.28515625" style="45" customWidth="1"/>
    <col min="7430" max="7430" width="10.42578125" style="45" customWidth="1"/>
    <col min="7431" max="7431" width="10.7109375" style="45" customWidth="1"/>
    <col min="7432" max="7678" width="10" style="45"/>
    <col min="7679" max="7679" width="5.140625" style="45" customWidth="1"/>
    <col min="7680" max="7680" width="62.140625" style="45" customWidth="1"/>
    <col min="7681" max="7681" width="13" style="45" customWidth="1"/>
    <col min="7682" max="7685" width="11.28515625" style="45" customWidth="1"/>
    <col min="7686" max="7686" width="10.42578125" style="45" customWidth="1"/>
    <col min="7687" max="7687" width="10.7109375" style="45" customWidth="1"/>
    <col min="7688" max="7934" width="10" style="45"/>
    <col min="7935" max="7935" width="5.140625" style="45" customWidth="1"/>
    <col min="7936" max="7936" width="62.140625" style="45" customWidth="1"/>
    <col min="7937" max="7937" width="13" style="45" customWidth="1"/>
    <col min="7938" max="7941" width="11.28515625" style="45" customWidth="1"/>
    <col min="7942" max="7942" width="10.42578125" style="45" customWidth="1"/>
    <col min="7943" max="7943" width="10.7109375" style="45" customWidth="1"/>
    <col min="7944" max="8190" width="10" style="45"/>
    <col min="8191" max="8191" width="5.140625" style="45" customWidth="1"/>
    <col min="8192" max="8192" width="62.140625" style="45" customWidth="1"/>
    <col min="8193" max="8193" width="13" style="45" customWidth="1"/>
    <col min="8194" max="8197" width="11.28515625" style="45" customWidth="1"/>
    <col min="8198" max="8198" width="10.42578125" style="45" customWidth="1"/>
    <col min="8199" max="8199" width="10.7109375" style="45" customWidth="1"/>
    <col min="8200" max="8446" width="10" style="45"/>
    <col min="8447" max="8447" width="5.140625" style="45" customWidth="1"/>
    <col min="8448" max="8448" width="62.140625" style="45" customWidth="1"/>
    <col min="8449" max="8449" width="13" style="45" customWidth="1"/>
    <col min="8450" max="8453" width="11.28515625" style="45" customWidth="1"/>
    <col min="8454" max="8454" width="10.42578125" style="45" customWidth="1"/>
    <col min="8455" max="8455" width="10.7109375" style="45" customWidth="1"/>
    <col min="8456" max="8702" width="10" style="45"/>
    <col min="8703" max="8703" width="5.140625" style="45" customWidth="1"/>
    <col min="8704" max="8704" width="62.140625" style="45" customWidth="1"/>
    <col min="8705" max="8705" width="13" style="45" customWidth="1"/>
    <col min="8706" max="8709" width="11.28515625" style="45" customWidth="1"/>
    <col min="8710" max="8710" width="10.42578125" style="45" customWidth="1"/>
    <col min="8711" max="8711" width="10.7109375" style="45" customWidth="1"/>
    <col min="8712" max="8958" width="10" style="45"/>
    <col min="8959" max="8959" width="5.140625" style="45" customWidth="1"/>
    <col min="8960" max="8960" width="62.140625" style="45" customWidth="1"/>
    <col min="8961" max="8961" width="13" style="45" customWidth="1"/>
    <col min="8962" max="8965" width="11.28515625" style="45" customWidth="1"/>
    <col min="8966" max="8966" width="10.42578125" style="45" customWidth="1"/>
    <col min="8967" max="8967" width="10.7109375" style="45" customWidth="1"/>
    <col min="8968" max="9214" width="10" style="45"/>
    <col min="9215" max="9215" width="5.140625" style="45" customWidth="1"/>
    <col min="9216" max="9216" width="62.140625" style="45" customWidth="1"/>
    <col min="9217" max="9217" width="13" style="45" customWidth="1"/>
    <col min="9218" max="9221" width="11.28515625" style="45" customWidth="1"/>
    <col min="9222" max="9222" width="10.42578125" style="45" customWidth="1"/>
    <col min="9223" max="9223" width="10.7109375" style="45" customWidth="1"/>
    <col min="9224" max="9470" width="10" style="45"/>
    <col min="9471" max="9471" width="5.140625" style="45" customWidth="1"/>
    <col min="9472" max="9472" width="62.140625" style="45" customWidth="1"/>
    <col min="9473" max="9473" width="13" style="45" customWidth="1"/>
    <col min="9474" max="9477" width="11.28515625" style="45" customWidth="1"/>
    <col min="9478" max="9478" width="10.42578125" style="45" customWidth="1"/>
    <col min="9479" max="9479" width="10.7109375" style="45" customWidth="1"/>
    <col min="9480" max="9726" width="10" style="45"/>
    <col min="9727" max="9727" width="5.140625" style="45" customWidth="1"/>
    <col min="9728" max="9728" width="62.140625" style="45" customWidth="1"/>
    <col min="9729" max="9729" width="13" style="45" customWidth="1"/>
    <col min="9730" max="9733" width="11.28515625" style="45" customWidth="1"/>
    <col min="9734" max="9734" width="10.42578125" style="45" customWidth="1"/>
    <col min="9735" max="9735" width="10.7109375" style="45" customWidth="1"/>
    <col min="9736" max="9982" width="10" style="45"/>
    <col min="9983" max="9983" width="5.140625" style="45" customWidth="1"/>
    <col min="9984" max="9984" width="62.140625" style="45" customWidth="1"/>
    <col min="9985" max="9985" width="13" style="45" customWidth="1"/>
    <col min="9986" max="9989" width="11.28515625" style="45" customWidth="1"/>
    <col min="9990" max="9990" width="10.42578125" style="45" customWidth="1"/>
    <col min="9991" max="9991" width="10.7109375" style="45" customWidth="1"/>
    <col min="9992" max="10238" width="10" style="45"/>
    <col min="10239" max="10239" width="5.140625" style="45" customWidth="1"/>
    <col min="10240" max="10240" width="62.140625" style="45" customWidth="1"/>
    <col min="10241" max="10241" width="13" style="45" customWidth="1"/>
    <col min="10242" max="10245" width="11.28515625" style="45" customWidth="1"/>
    <col min="10246" max="10246" width="10.42578125" style="45" customWidth="1"/>
    <col min="10247" max="10247" width="10.7109375" style="45" customWidth="1"/>
    <col min="10248" max="10494" width="10" style="45"/>
    <col min="10495" max="10495" width="5.140625" style="45" customWidth="1"/>
    <col min="10496" max="10496" width="62.140625" style="45" customWidth="1"/>
    <col min="10497" max="10497" width="13" style="45" customWidth="1"/>
    <col min="10498" max="10501" width="11.28515625" style="45" customWidth="1"/>
    <col min="10502" max="10502" width="10.42578125" style="45" customWidth="1"/>
    <col min="10503" max="10503" width="10.7109375" style="45" customWidth="1"/>
    <col min="10504" max="10750" width="10" style="45"/>
    <col min="10751" max="10751" width="5.140625" style="45" customWidth="1"/>
    <col min="10752" max="10752" width="62.140625" style="45" customWidth="1"/>
    <col min="10753" max="10753" width="13" style="45" customWidth="1"/>
    <col min="10754" max="10757" width="11.28515625" style="45" customWidth="1"/>
    <col min="10758" max="10758" width="10.42578125" style="45" customWidth="1"/>
    <col min="10759" max="10759" width="10.7109375" style="45" customWidth="1"/>
    <col min="10760" max="11006" width="10" style="45"/>
    <col min="11007" max="11007" width="5.140625" style="45" customWidth="1"/>
    <col min="11008" max="11008" width="62.140625" style="45" customWidth="1"/>
    <col min="11009" max="11009" width="13" style="45" customWidth="1"/>
    <col min="11010" max="11013" width="11.28515625" style="45" customWidth="1"/>
    <col min="11014" max="11014" width="10.42578125" style="45" customWidth="1"/>
    <col min="11015" max="11015" width="10.7109375" style="45" customWidth="1"/>
    <col min="11016" max="11262" width="10" style="45"/>
    <col min="11263" max="11263" width="5.140625" style="45" customWidth="1"/>
    <col min="11264" max="11264" width="62.140625" style="45" customWidth="1"/>
    <col min="11265" max="11265" width="13" style="45" customWidth="1"/>
    <col min="11266" max="11269" width="11.28515625" style="45" customWidth="1"/>
    <col min="11270" max="11270" width="10.42578125" style="45" customWidth="1"/>
    <col min="11271" max="11271" width="10.7109375" style="45" customWidth="1"/>
    <col min="11272" max="11518" width="10" style="45"/>
    <col min="11519" max="11519" width="5.140625" style="45" customWidth="1"/>
    <col min="11520" max="11520" width="62.140625" style="45" customWidth="1"/>
    <col min="11521" max="11521" width="13" style="45" customWidth="1"/>
    <col min="11522" max="11525" width="11.28515625" style="45" customWidth="1"/>
    <col min="11526" max="11526" width="10.42578125" style="45" customWidth="1"/>
    <col min="11527" max="11527" width="10.7109375" style="45" customWidth="1"/>
    <col min="11528" max="11774" width="10" style="45"/>
    <col min="11775" max="11775" width="5.140625" style="45" customWidth="1"/>
    <col min="11776" max="11776" width="62.140625" style="45" customWidth="1"/>
    <col min="11777" max="11777" width="13" style="45" customWidth="1"/>
    <col min="11778" max="11781" width="11.28515625" style="45" customWidth="1"/>
    <col min="11782" max="11782" width="10.42578125" style="45" customWidth="1"/>
    <col min="11783" max="11783" width="10.7109375" style="45" customWidth="1"/>
    <col min="11784" max="12030" width="10" style="45"/>
    <col min="12031" max="12031" width="5.140625" style="45" customWidth="1"/>
    <col min="12032" max="12032" width="62.140625" style="45" customWidth="1"/>
    <col min="12033" max="12033" width="13" style="45" customWidth="1"/>
    <col min="12034" max="12037" width="11.28515625" style="45" customWidth="1"/>
    <col min="12038" max="12038" width="10.42578125" style="45" customWidth="1"/>
    <col min="12039" max="12039" width="10.7109375" style="45" customWidth="1"/>
    <col min="12040" max="12286" width="10" style="45"/>
    <col min="12287" max="12287" width="5.140625" style="45" customWidth="1"/>
    <col min="12288" max="12288" width="62.140625" style="45" customWidth="1"/>
    <col min="12289" max="12289" width="13" style="45" customWidth="1"/>
    <col min="12290" max="12293" width="11.28515625" style="45" customWidth="1"/>
    <col min="12294" max="12294" width="10.42578125" style="45" customWidth="1"/>
    <col min="12295" max="12295" width="10.7109375" style="45" customWidth="1"/>
    <col min="12296" max="12542" width="10" style="45"/>
    <col min="12543" max="12543" width="5.140625" style="45" customWidth="1"/>
    <col min="12544" max="12544" width="62.140625" style="45" customWidth="1"/>
    <col min="12545" max="12545" width="13" style="45" customWidth="1"/>
    <col min="12546" max="12549" width="11.28515625" style="45" customWidth="1"/>
    <col min="12550" max="12550" width="10.42578125" style="45" customWidth="1"/>
    <col min="12551" max="12551" width="10.7109375" style="45" customWidth="1"/>
    <col min="12552" max="12798" width="10" style="45"/>
    <col min="12799" max="12799" width="5.140625" style="45" customWidth="1"/>
    <col min="12800" max="12800" width="62.140625" style="45" customWidth="1"/>
    <col min="12801" max="12801" width="13" style="45" customWidth="1"/>
    <col min="12802" max="12805" width="11.28515625" style="45" customWidth="1"/>
    <col min="12806" max="12806" width="10.42578125" style="45" customWidth="1"/>
    <col min="12807" max="12807" width="10.7109375" style="45" customWidth="1"/>
    <col min="12808" max="13054" width="10" style="45"/>
    <col min="13055" max="13055" width="5.140625" style="45" customWidth="1"/>
    <col min="13056" max="13056" width="62.140625" style="45" customWidth="1"/>
    <col min="13057" max="13057" width="13" style="45" customWidth="1"/>
    <col min="13058" max="13061" width="11.28515625" style="45" customWidth="1"/>
    <col min="13062" max="13062" width="10.42578125" style="45" customWidth="1"/>
    <col min="13063" max="13063" width="10.7109375" style="45" customWidth="1"/>
    <col min="13064" max="13310" width="10" style="45"/>
    <col min="13311" max="13311" width="5.140625" style="45" customWidth="1"/>
    <col min="13312" max="13312" width="62.140625" style="45" customWidth="1"/>
    <col min="13313" max="13313" width="13" style="45" customWidth="1"/>
    <col min="13314" max="13317" width="11.28515625" style="45" customWidth="1"/>
    <col min="13318" max="13318" width="10.42578125" style="45" customWidth="1"/>
    <col min="13319" max="13319" width="10.7109375" style="45" customWidth="1"/>
    <col min="13320" max="13566" width="10" style="45"/>
    <col min="13567" max="13567" width="5.140625" style="45" customWidth="1"/>
    <col min="13568" max="13568" width="62.140625" style="45" customWidth="1"/>
    <col min="13569" max="13569" width="13" style="45" customWidth="1"/>
    <col min="13570" max="13573" width="11.28515625" style="45" customWidth="1"/>
    <col min="13574" max="13574" width="10.42578125" style="45" customWidth="1"/>
    <col min="13575" max="13575" width="10.7109375" style="45" customWidth="1"/>
    <col min="13576" max="13822" width="10" style="45"/>
    <col min="13823" max="13823" width="5.140625" style="45" customWidth="1"/>
    <col min="13824" max="13824" width="62.140625" style="45" customWidth="1"/>
    <col min="13825" max="13825" width="13" style="45" customWidth="1"/>
    <col min="13826" max="13829" width="11.28515625" style="45" customWidth="1"/>
    <col min="13830" max="13830" width="10.42578125" style="45" customWidth="1"/>
    <col min="13831" max="13831" width="10.7109375" style="45" customWidth="1"/>
    <col min="13832" max="14078" width="10" style="45"/>
    <col min="14079" max="14079" width="5.140625" style="45" customWidth="1"/>
    <col min="14080" max="14080" width="62.140625" style="45" customWidth="1"/>
    <col min="14081" max="14081" width="13" style="45" customWidth="1"/>
    <col min="14082" max="14085" width="11.28515625" style="45" customWidth="1"/>
    <col min="14086" max="14086" width="10.42578125" style="45" customWidth="1"/>
    <col min="14087" max="14087" width="10.7109375" style="45" customWidth="1"/>
    <col min="14088" max="14334" width="10" style="45"/>
    <col min="14335" max="14335" width="5.140625" style="45" customWidth="1"/>
    <col min="14336" max="14336" width="62.140625" style="45" customWidth="1"/>
    <col min="14337" max="14337" width="13" style="45" customWidth="1"/>
    <col min="14338" max="14341" width="11.28515625" style="45" customWidth="1"/>
    <col min="14342" max="14342" width="10.42578125" style="45" customWidth="1"/>
    <col min="14343" max="14343" width="10.7109375" style="45" customWidth="1"/>
    <col min="14344" max="14590" width="10" style="45"/>
    <col min="14591" max="14591" width="5.140625" style="45" customWidth="1"/>
    <col min="14592" max="14592" width="62.140625" style="45" customWidth="1"/>
    <col min="14593" max="14593" width="13" style="45" customWidth="1"/>
    <col min="14594" max="14597" width="11.28515625" style="45" customWidth="1"/>
    <col min="14598" max="14598" width="10.42578125" style="45" customWidth="1"/>
    <col min="14599" max="14599" width="10.7109375" style="45" customWidth="1"/>
    <col min="14600" max="14846" width="10" style="45"/>
    <col min="14847" max="14847" width="5.140625" style="45" customWidth="1"/>
    <col min="14848" max="14848" width="62.140625" style="45" customWidth="1"/>
    <col min="14849" max="14849" width="13" style="45" customWidth="1"/>
    <col min="14850" max="14853" width="11.28515625" style="45" customWidth="1"/>
    <col min="14854" max="14854" width="10.42578125" style="45" customWidth="1"/>
    <col min="14855" max="14855" width="10.7109375" style="45" customWidth="1"/>
    <col min="14856" max="15102" width="10" style="45"/>
    <col min="15103" max="15103" width="5.140625" style="45" customWidth="1"/>
    <col min="15104" max="15104" width="62.140625" style="45" customWidth="1"/>
    <col min="15105" max="15105" width="13" style="45" customWidth="1"/>
    <col min="15106" max="15109" width="11.28515625" style="45" customWidth="1"/>
    <col min="15110" max="15110" width="10.42578125" style="45" customWidth="1"/>
    <col min="15111" max="15111" width="10.7109375" style="45" customWidth="1"/>
    <col min="15112" max="15358" width="10" style="45"/>
    <col min="15359" max="15359" width="5.140625" style="45" customWidth="1"/>
    <col min="15360" max="15360" width="62.140625" style="45" customWidth="1"/>
    <col min="15361" max="15361" width="13" style="45" customWidth="1"/>
    <col min="15362" max="15365" width="11.28515625" style="45" customWidth="1"/>
    <col min="15366" max="15366" width="10.42578125" style="45" customWidth="1"/>
    <col min="15367" max="15367" width="10.7109375" style="45" customWidth="1"/>
    <col min="15368" max="15614" width="10" style="45"/>
    <col min="15615" max="15615" width="5.140625" style="45" customWidth="1"/>
    <col min="15616" max="15616" width="62.140625" style="45" customWidth="1"/>
    <col min="15617" max="15617" width="13" style="45" customWidth="1"/>
    <col min="15618" max="15621" width="11.28515625" style="45" customWidth="1"/>
    <col min="15622" max="15622" width="10.42578125" style="45" customWidth="1"/>
    <col min="15623" max="15623" width="10.7109375" style="45" customWidth="1"/>
    <col min="15624" max="15870" width="10" style="45"/>
    <col min="15871" max="15871" width="5.140625" style="45" customWidth="1"/>
    <col min="15872" max="15872" width="62.140625" style="45" customWidth="1"/>
    <col min="15873" max="15873" width="13" style="45" customWidth="1"/>
    <col min="15874" max="15877" width="11.28515625" style="45" customWidth="1"/>
    <col min="15878" max="15878" width="10.42578125" style="45" customWidth="1"/>
    <col min="15879" max="15879" width="10.7109375" style="45" customWidth="1"/>
    <col min="15880" max="16126" width="10" style="45"/>
    <col min="16127" max="16127" width="5.140625" style="45" customWidth="1"/>
    <col min="16128" max="16128" width="62.140625" style="45" customWidth="1"/>
    <col min="16129" max="16129" width="13" style="45" customWidth="1"/>
    <col min="16130" max="16133" width="11.28515625" style="45" customWidth="1"/>
    <col min="16134" max="16134" width="10.42578125" style="45" customWidth="1"/>
    <col min="16135" max="16135" width="10.7109375" style="45" customWidth="1"/>
    <col min="16136" max="16384" width="10" style="45"/>
  </cols>
  <sheetData>
    <row r="1" spans="1:259" customFormat="1" ht="16.5">
      <c r="A1" s="135" t="s">
        <v>80</v>
      </c>
      <c r="B1" s="135"/>
      <c r="C1" s="135"/>
      <c r="D1" s="135"/>
      <c r="E1" s="135"/>
      <c r="F1" s="135"/>
      <c r="G1" s="135"/>
      <c r="H1" s="135"/>
      <c r="I1" s="135"/>
      <c r="J1" s="1"/>
      <c r="K1" s="1"/>
      <c r="L1" s="1"/>
      <c r="M1" s="1"/>
      <c r="N1" s="1"/>
      <c r="O1" s="1"/>
      <c r="P1" s="1"/>
      <c r="Q1" s="1"/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</row>
    <row r="2" spans="1:259" ht="26.45" customHeight="1">
      <c r="A2" s="150"/>
      <c r="B2" s="150"/>
      <c r="C2" s="41"/>
      <c r="D2" s="41"/>
      <c r="E2" s="41"/>
      <c r="F2" s="41"/>
      <c r="G2" s="42"/>
      <c r="J2" s="44"/>
      <c r="K2" s="44"/>
      <c r="L2" s="144"/>
      <c r="M2" s="144"/>
      <c r="N2" s="144"/>
    </row>
    <row r="3" spans="1:259" ht="26.25" customHeight="1">
      <c r="A3" s="151" t="s">
        <v>38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</row>
    <row r="4" spans="1:259" s="95" customFormat="1" ht="26.25" customHeight="1">
      <c r="A4" s="149" t="str">
        <f>'PL 1'!A3:I3</f>
        <v xml:space="preserve">Kèm theo nghị quyết số 27/NQ-HĐND ngày 18/12/2025 của HĐND 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</row>
    <row r="5" spans="1:259" ht="16.5" customHeight="1">
      <c r="J5" s="152" t="s">
        <v>39</v>
      </c>
      <c r="K5" s="152"/>
      <c r="L5" s="152"/>
      <c r="M5" s="152"/>
      <c r="N5" s="152"/>
    </row>
    <row r="6" spans="1:259" ht="22.5" customHeight="1">
      <c r="A6" s="153" t="s">
        <v>0</v>
      </c>
      <c r="B6" s="153" t="s">
        <v>40</v>
      </c>
      <c r="C6" s="148" t="s">
        <v>29</v>
      </c>
      <c r="D6" s="148" t="s">
        <v>30</v>
      </c>
      <c r="E6" s="148" t="s">
        <v>31</v>
      </c>
      <c r="F6" s="148" t="s">
        <v>33</v>
      </c>
      <c r="G6" s="148" t="s">
        <v>41</v>
      </c>
      <c r="H6" s="148" t="s">
        <v>42</v>
      </c>
      <c r="I6" s="148"/>
      <c r="J6" s="148" t="s">
        <v>43</v>
      </c>
      <c r="K6" s="148"/>
      <c r="L6" s="148" t="s">
        <v>44</v>
      </c>
      <c r="M6" s="148" t="s">
        <v>73</v>
      </c>
      <c r="N6" s="148" t="s">
        <v>1</v>
      </c>
    </row>
    <row r="7" spans="1:259" ht="22.5" customHeight="1">
      <c r="A7" s="153"/>
      <c r="B7" s="153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</row>
    <row r="8" spans="1:259" ht="88.15" customHeight="1">
      <c r="A8" s="153"/>
      <c r="B8" s="153"/>
      <c r="C8" s="148"/>
      <c r="D8" s="148"/>
      <c r="E8" s="148"/>
      <c r="F8" s="148"/>
      <c r="G8" s="148"/>
      <c r="H8" s="47" t="s">
        <v>45</v>
      </c>
      <c r="I8" s="47" t="s">
        <v>46</v>
      </c>
      <c r="J8" s="47" t="s">
        <v>45</v>
      </c>
      <c r="K8" s="47" t="s">
        <v>46</v>
      </c>
      <c r="L8" s="148"/>
      <c r="M8" s="148"/>
      <c r="N8" s="148"/>
    </row>
    <row r="9" spans="1:259" ht="17.25" customHeight="1">
      <c r="A9" s="48">
        <v>1</v>
      </c>
      <c r="B9" s="48">
        <f>A9+1</f>
        <v>2</v>
      </c>
      <c r="C9" s="48"/>
      <c r="D9" s="48"/>
      <c r="E9" s="48"/>
      <c r="F9" s="48"/>
      <c r="G9" s="48" t="s">
        <v>47</v>
      </c>
      <c r="H9" s="48">
        <v>4</v>
      </c>
      <c r="I9" s="48">
        <v>5</v>
      </c>
      <c r="J9" s="48">
        <v>6</v>
      </c>
      <c r="K9" s="48">
        <v>7</v>
      </c>
      <c r="L9" s="48">
        <v>8</v>
      </c>
      <c r="M9" s="49" t="s">
        <v>48</v>
      </c>
      <c r="N9" s="48">
        <v>10</v>
      </c>
    </row>
    <row r="10" spans="1:259">
      <c r="A10" s="50"/>
      <c r="B10" s="46" t="s">
        <v>49</v>
      </c>
      <c r="C10" s="46"/>
      <c r="D10" s="46"/>
      <c r="E10" s="46"/>
      <c r="F10" s="46"/>
      <c r="G10" s="51"/>
      <c r="H10" s="51"/>
      <c r="I10" s="51"/>
      <c r="J10" s="51"/>
      <c r="K10" s="51"/>
      <c r="L10" s="51"/>
      <c r="M10" s="51"/>
      <c r="N10" s="52"/>
    </row>
    <row r="11" spans="1:259" ht="63">
      <c r="A11" s="50"/>
      <c r="B11" s="53" t="s">
        <v>50</v>
      </c>
      <c r="C11" s="53"/>
      <c r="D11" s="53"/>
      <c r="E11" s="53"/>
      <c r="F11" s="53"/>
      <c r="G11" s="51">
        <f>G12+G20</f>
        <v>3863.2550000000001</v>
      </c>
      <c r="H11" s="54">
        <f>H12+H20</f>
        <v>1055</v>
      </c>
      <c r="I11" s="55">
        <f t="shared" ref="I11:L11" si="0">I12+I20</f>
        <v>1775.4829999999997</v>
      </c>
      <c r="J11" s="51">
        <f t="shared" si="0"/>
        <v>3702</v>
      </c>
      <c r="K11" s="51">
        <f t="shared" si="0"/>
        <v>2087.7719999999999</v>
      </c>
      <c r="L11" s="55">
        <f t="shared" si="0"/>
        <v>665.09800000000007</v>
      </c>
      <c r="M11" s="55">
        <f>M12+M20</f>
        <v>3198.1570000000002</v>
      </c>
      <c r="N11" s="52"/>
      <c r="Q11" s="56">
        <f>G11-L11</f>
        <v>3198.1570000000002</v>
      </c>
    </row>
    <row r="12" spans="1:259" ht="27.6" hidden="1" customHeight="1">
      <c r="A12" s="46" t="s">
        <v>51</v>
      </c>
      <c r="B12" s="57" t="s">
        <v>52</v>
      </c>
      <c r="C12" s="57"/>
      <c r="D12" s="57"/>
      <c r="E12" s="57"/>
      <c r="F12" s="57"/>
      <c r="G12" s="51">
        <f>SUM(G13:G19)</f>
        <v>485.85000000000008</v>
      </c>
      <c r="H12" s="54">
        <f t="shared" ref="H12:M12" si="1">SUM(H13:H19)</f>
        <v>383</v>
      </c>
      <c r="I12" s="55">
        <f t="shared" si="1"/>
        <v>287.25</v>
      </c>
      <c r="J12" s="51">
        <f t="shared" si="1"/>
        <v>331</v>
      </c>
      <c r="K12" s="51">
        <f t="shared" si="1"/>
        <v>198.6</v>
      </c>
      <c r="L12" s="55">
        <f t="shared" si="1"/>
        <v>485.85000000000008</v>
      </c>
      <c r="M12" s="55">
        <f t="shared" si="1"/>
        <v>0</v>
      </c>
      <c r="N12" s="52"/>
      <c r="R12" s="45" t="e">
        <f>#REF!</f>
        <v>#REF!</v>
      </c>
    </row>
    <row r="13" spans="1:259" ht="28.9" hidden="1" customHeight="1">
      <c r="A13" s="50">
        <v>1</v>
      </c>
      <c r="B13" s="58" t="s">
        <v>53</v>
      </c>
      <c r="C13" s="58"/>
      <c r="D13" s="58"/>
      <c r="E13" s="58"/>
      <c r="F13" s="58"/>
      <c r="G13" s="59">
        <f t="shared" ref="G13:G18" si="2">I13+K13</f>
        <v>41.55</v>
      </c>
      <c r="H13" s="60">
        <v>33</v>
      </c>
      <c r="I13" s="61">
        <f>H13*0.15*5</f>
        <v>24.75</v>
      </c>
      <c r="J13" s="62">
        <v>28</v>
      </c>
      <c r="K13" s="59">
        <f>J13*0.15*4</f>
        <v>16.8</v>
      </c>
      <c r="L13" s="61">
        <f>G13</f>
        <v>41.55</v>
      </c>
      <c r="M13" s="61">
        <f>G13-L13</f>
        <v>0</v>
      </c>
      <c r="N13" s="59"/>
    </row>
    <row r="14" spans="1:259" s="63" customFormat="1" ht="28.9" hidden="1" customHeight="1">
      <c r="A14" s="50">
        <v>2</v>
      </c>
      <c r="B14" s="58" t="s">
        <v>54</v>
      </c>
      <c r="C14" s="58"/>
      <c r="D14" s="58"/>
      <c r="E14" s="58"/>
      <c r="F14" s="58"/>
      <c r="G14" s="59">
        <f t="shared" si="2"/>
        <v>169.05</v>
      </c>
      <c r="H14" s="60">
        <v>127</v>
      </c>
      <c r="I14" s="61">
        <f>H14*0.15*5</f>
        <v>95.25</v>
      </c>
      <c r="J14" s="62">
        <v>123</v>
      </c>
      <c r="K14" s="59">
        <f>J14*0.15*4</f>
        <v>73.8</v>
      </c>
      <c r="L14" s="61">
        <f>G14</f>
        <v>169.05</v>
      </c>
      <c r="M14" s="55">
        <f t="shared" ref="M14" si="3">L14-G14</f>
        <v>0</v>
      </c>
      <c r="N14" s="59"/>
      <c r="Q14" s="64"/>
      <c r="R14" s="64"/>
      <c r="S14" s="64"/>
    </row>
    <row r="15" spans="1:259" ht="28.9" hidden="1" customHeight="1">
      <c r="A15" s="50">
        <v>3</v>
      </c>
      <c r="B15" s="58" t="s">
        <v>55</v>
      </c>
      <c r="C15" s="58"/>
      <c r="D15" s="58"/>
      <c r="E15" s="58"/>
      <c r="F15" s="58"/>
      <c r="G15" s="59">
        <f t="shared" si="2"/>
        <v>37.799999999999997</v>
      </c>
      <c r="H15" s="60">
        <v>32</v>
      </c>
      <c r="I15" s="61">
        <f>H15*0.15*5</f>
        <v>24</v>
      </c>
      <c r="J15" s="62">
        <v>23</v>
      </c>
      <c r="K15" s="59">
        <f>J15*0.15*4</f>
        <v>13.799999999999999</v>
      </c>
      <c r="L15" s="61">
        <f>G15</f>
        <v>37.799999999999997</v>
      </c>
      <c r="M15" s="61">
        <f>G15-L15</f>
        <v>0</v>
      </c>
      <c r="N15" s="59"/>
    </row>
    <row r="16" spans="1:259" s="63" customFormat="1" ht="28.9" hidden="1" customHeight="1">
      <c r="A16" s="50">
        <v>4</v>
      </c>
      <c r="B16" s="58" t="s">
        <v>56</v>
      </c>
      <c r="C16" s="58"/>
      <c r="D16" s="58"/>
      <c r="E16" s="58"/>
      <c r="F16" s="58"/>
      <c r="G16" s="59">
        <f t="shared" si="2"/>
        <v>24.6</v>
      </c>
      <c r="H16" s="60">
        <v>28</v>
      </c>
      <c r="I16" s="61">
        <v>21</v>
      </c>
      <c r="J16" s="62">
        <v>6</v>
      </c>
      <c r="K16" s="65">
        <v>3.6</v>
      </c>
      <c r="L16" s="61">
        <f>I16+K16</f>
        <v>24.6</v>
      </c>
      <c r="M16" s="61">
        <v>0</v>
      </c>
      <c r="N16" s="66"/>
      <c r="S16" s="63">
        <f>S17+S3+S25+S26+S27</f>
        <v>0</v>
      </c>
    </row>
    <row r="17" spans="1:19" s="63" customFormat="1" ht="28.9" hidden="1" customHeight="1">
      <c r="A17" s="50">
        <v>5</v>
      </c>
      <c r="B17" s="58" t="s">
        <v>57</v>
      </c>
      <c r="C17" s="58"/>
      <c r="D17" s="58"/>
      <c r="E17" s="58"/>
      <c r="F17" s="58"/>
      <c r="G17" s="67">
        <f t="shared" si="2"/>
        <v>162.75</v>
      </c>
      <c r="H17" s="60">
        <v>125</v>
      </c>
      <c r="I17" s="61">
        <v>93.75</v>
      </c>
      <c r="J17" s="62">
        <v>115</v>
      </c>
      <c r="K17" s="59">
        <v>69</v>
      </c>
      <c r="L17" s="61">
        <f>G17</f>
        <v>162.75</v>
      </c>
      <c r="M17" s="61">
        <v>0</v>
      </c>
      <c r="N17" s="59"/>
    </row>
    <row r="18" spans="1:19" s="63" customFormat="1" ht="28.9" hidden="1" customHeight="1">
      <c r="A18" s="50">
        <v>6</v>
      </c>
      <c r="B18" s="58" t="s">
        <v>58</v>
      </c>
      <c r="C18" s="58"/>
      <c r="D18" s="58"/>
      <c r="E18" s="58"/>
      <c r="F18" s="58"/>
      <c r="G18" s="59">
        <f t="shared" si="2"/>
        <v>8.85</v>
      </c>
      <c r="H18" s="60">
        <v>7</v>
      </c>
      <c r="I18" s="61">
        <v>5.25</v>
      </c>
      <c r="J18" s="62">
        <v>6</v>
      </c>
      <c r="K18" s="59">
        <v>3.6</v>
      </c>
      <c r="L18" s="61">
        <f>G18</f>
        <v>8.85</v>
      </c>
      <c r="M18" s="61">
        <v>0</v>
      </c>
      <c r="N18" s="66"/>
    </row>
    <row r="19" spans="1:19" s="63" customFormat="1" ht="28.9" hidden="1" customHeight="1">
      <c r="A19" s="50">
        <v>7</v>
      </c>
      <c r="B19" s="58" t="s">
        <v>59</v>
      </c>
      <c r="C19" s="58"/>
      <c r="D19" s="58"/>
      <c r="E19" s="58"/>
      <c r="F19" s="58"/>
      <c r="G19" s="59">
        <f>I19+K19</f>
        <v>41.25</v>
      </c>
      <c r="H19" s="60">
        <v>31</v>
      </c>
      <c r="I19" s="61">
        <f>H19*150000*5/1000000</f>
        <v>23.25</v>
      </c>
      <c r="J19" s="62">
        <v>30</v>
      </c>
      <c r="K19" s="59">
        <f>J19*150000*4/1000000</f>
        <v>18</v>
      </c>
      <c r="L19" s="61">
        <f t="shared" ref="L19" si="4">G19</f>
        <v>41.25</v>
      </c>
      <c r="M19" s="61">
        <v>0</v>
      </c>
      <c r="N19" s="59"/>
    </row>
    <row r="20" spans="1:19" s="71" customFormat="1" ht="28.9" hidden="1" customHeight="1">
      <c r="A20" s="46" t="s">
        <v>60</v>
      </c>
      <c r="B20" s="68" t="s">
        <v>61</v>
      </c>
      <c r="C20" s="68"/>
      <c r="D20" s="68"/>
      <c r="E20" s="68"/>
      <c r="F20" s="68"/>
      <c r="G20" s="69">
        <f>G21+G27</f>
        <v>3377.4050000000002</v>
      </c>
      <c r="H20" s="54">
        <f t="shared" ref="H20:L20" si="5">H21+H27</f>
        <v>672</v>
      </c>
      <c r="I20" s="55">
        <f t="shared" si="5"/>
        <v>1488.2329999999997</v>
      </c>
      <c r="J20" s="69">
        <f t="shared" si="5"/>
        <v>3371</v>
      </c>
      <c r="K20" s="69">
        <f t="shared" si="5"/>
        <v>1889.1719999999998</v>
      </c>
      <c r="L20" s="55">
        <f t="shared" si="5"/>
        <v>179.24799999999996</v>
      </c>
      <c r="M20" s="55">
        <f>M21+M27</f>
        <v>3198.1570000000002</v>
      </c>
      <c r="N20" s="70"/>
      <c r="P20" s="71">
        <f>SUM(P21:P29)</f>
        <v>3198.16</v>
      </c>
    </row>
    <row r="21" spans="1:19" s="71" customFormat="1" ht="53.45" customHeight="1">
      <c r="A21" s="46" t="s">
        <v>62</v>
      </c>
      <c r="B21" s="68" t="s">
        <v>63</v>
      </c>
      <c r="C21" s="68"/>
      <c r="D21" s="68"/>
      <c r="E21" s="68"/>
      <c r="F21" s="68"/>
      <c r="G21" s="69">
        <f t="shared" ref="G21:L21" si="6">SUM(G22:G26)</f>
        <v>443.6</v>
      </c>
      <c r="H21" s="54">
        <f t="shared" si="6"/>
        <v>112</v>
      </c>
      <c r="I21" s="55">
        <f t="shared" si="6"/>
        <v>11.799999999999999</v>
      </c>
      <c r="J21" s="69">
        <f t="shared" si="6"/>
        <v>2159</v>
      </c>
      <c r="K21" s="69">
        <f t="shared" si="6"/>
        <v>431.8</v>
      </c>
      <c r="L21" s="55">
        <f t="shared" si="6"/>
        <v>144.74799999999996</v>
      </c>
      <c r="M21" s="55">
        <f>SUM(M22:M26)</f>
        <v>298.85200000000003</v>
      </c>
      <c r="N21" s="70"/>
      <c r="P21" s="71">
        <v>483.46</v>
      </c>
    </row>
    <row r="22" spans="1:19" ht="28.9" customHeight="1">
      <c r="A22" s="50">
        <v>1</v>
      </c>
      <c r="B22" s="58" t="s">
        <v>53</v>
      </c>
      <c r="C22" s="89">
        <v>1127671</v>
      </c>
      <c r="D22" s="89">
        <v>822</v>
      </c>
      <c r="E22" s="90" t="s">
        <v>74</v>
      </c>
      <c r="F22" s="91">
        <v>15</v>
      </c>
      <c r="G22" s="59">
        <f>I22+K22</f>
        <v>86.4</v>
      </c>
      <c r="H22" s="60"/>
      <c r="I22" s="61"/>
      <c r="J22" s="62">
        <v>432</v>
      </c>
      <c r="K22" s="59">
        <f>J22*0.05*4</f>
        <v>86.4</v>
      </c>
      <c r="L22" s="61">
        <f>73.16-41.55</f>
        <v>31.61</v>
      </c>
      <c r="M22" s="61">
        <f>G22-L22</f>
        <v>54.790000000000006</v>
      </c>
      <c r="N22" s="59"/>
    </row>
    <row r="23" spans="1:19" s="63" customFormat="1" ht="28.9" customHeight="1">
      <c r="A23" s="50">
        <v>2</v>
      </c>
      <c r="B23" s="58" t="s">
        <v>54</v>
      </c>
      <c r="C23" s="89">
        <v>1127695</v>
      </c>
      <c r="D23" s="89">
        <v>822</v>
      </c>
      <c r="E23" s="90" t="s">
        <v>75</v>
      </c>
      <c r="F23" s="91">
        <v>15</v>
      </c>
      <c r="G23" s="59">
        <f>I23+K23</f>
        <v>118</v>
      </c>
      <c r="H23" s="60"/>
      <c r="I23" s="61"/>
      <c r="J23" s="62">
        <v>590</v>
      </c>
      <c r="K23" s="59">
        <f>J23*0.05*4</f>
        <v>118</v>
      </c>
      <c r="L23" s="61">
        <f>214.464-L14</f>
        <v>45.413999999999987</v>
      </c>
      <c r="M23" s="61">
        <f>G23-L23</f>
        <v>72.586000000000013</v>
      </c>
      <c r="N23" s="59"/>
      <c r="P23" s="72"/>
    </row>
    <row r="24" spans="1:19" ht="28.9" customHeight="1">
      <c r="A24" s="50">
        <v>3</v>
      </c>
      <c r="B24" s="58" t="s">
        <v>55</v>
      </c>
      <c r="C24" s="89">
        <v>1127692</v>
      </c>
      <c r="D24" s="89">
        <v>822</v>
      </c>
      <c r="E24" s="90" t="s">
        <v>75</v>
      </c>
      <c r="F24" s="91">
        <v>15</v>
      </c>
      <c r="G24" s="59">
        <f>I24+K24</f>
        <v>87.2</v>
      </c>
      <c r="H24" s="60"/>
      <c r="I24" s="61"/>
      <c r="J24" s="62">
        <v>436</v>
      </c>
      <c r="K24" s="59">
        <f>J24*0.05*4</f>
        <v>87.2</v>
      </c>
      <c r="L24" s="61">
        <f>102.044-L15</f>
        <v>64.244</v>
      </c>
      <c r="M24" s="61">
        <f>G24-L24</f>
        <v>22.956000000000003</v>
      </c>
      <c r="N24" s="59"/>
      <c r="P24" s="56"/>
    </row>
    <row r="25" spans="1:19" ht="28.9" customHeight="1">
      <c r="A25" s="50">
        <v>4</v>
      </c>
      <c r="B25" s="58" t="s">
        <v>58</v>
      </c>
      <c r="C25" s="89">
        <v>1123451</v>
      </c>
      <c r="D25" s="89">
        <v>822</v>
      </c>
      <c r="E25" s="90" t="s">
        <v>74</v>
      </c>
      <c r="F25" s="91">
        <v>15</v>
      </c>
      <c r="G25" s="59">
        <f>I25+K25</f>
        <v>69.900000000000006</v>
      </c>
      <c r="H25" s="60">
        <v>97</v>
      </c>
      <c r="I25" s="61">
        <v>9.6999999999999993</v>
      </c>
      <c r="J25" s="62">
        <v>301</v>
      </c>
      <c r="K25" s="59">
        <f>301*50000*4/1000000</f>
        <v>60.2</v>
      </c>
      <c r="L25" s="61">
        <f>11.26-L18</f>
        <v>2.41</v>
      </c>
      <c r="M25" s="61">
        <f>G25-L25</f>
        <v>67.490000000000009</v>
      </c>
      <c r="N25" s="66"/>
    </row>
    <row r="26" spans="1:19" ht="28.9" customHeight="1">
      <c r="A26" s="50">
        <v>5</v>
      </c>
      <c r="B26" s="58" t="s">
        <v>59</v>
      </c>
      <c r="C26" s="89">
        <v>1127694</v>
      </c>
      <c r="D26" s="89">
        <v>822</v>
      </c>
      <c r="E26" s="90" t="s">
        <v>75</v>
      </c>
      <c r="F26" s="91">
        <v>15</v>
      </c>
      <c r="G26" s="59">
        <f>I26+K26</f>
        <v>82.1</v>
      </c>
      <c r="H26" s="60">
        <v>15</v>
      </c>
      <c r="I26" s="61">
        <v>2.1</v>
      </c>
      <c r="J26" s="62">
        <v>400</v>
      </c>
      <c r="K26" s="59">
        <f>400*50000*4/1000000</f>
        <v>80</v>
      </c>
      <c r="L26" s="61">
        <f>42.32-L19</f>
        <v>1.0700000000000003</v>
      </c>
      <c r="M26" s="61">
        <f>G26-L26</f>
        <v>81.03</v>
      </c>
      <c r="N26" s="66"/>
    </row>
    <row r="27" spans="1:19" s="71" customFormat="1" ht="28.9" customHeight="1">
      <c r="A27" s="46" t="s">
        <v>64</v>
      </c>
      <c r="B27" s="57" t="s">
        <v>65</v>
      </c>
      <c r="C27" s="92"/>
      <c r="D27" s="92"/>
      <c r="E27" s="92"/>
      <c r="F27" s="92"/>
      <c r="G27" s="69">
        <f>G28+G35+G39</f>
        <v>2933.8050000000003</v>
      </c>
      <c r="H27" s="54">
        <f t="shared" ref="H27:L27" si="7">H28+H35+H39</f>
        <v>560</v>
      </c>
      <c r="I27" s="55">
        <f t="shared" si="7"/>
        <v>1476.4329999999998</v>
      </c>
      <c r="J27" s="69">
        <f t="shared" si="7"/>
        <v>1212</v>
      </c>
      <c r="K27" s="69">
        <f t="shared" si="7"/>
        <v>1457.3719999999998</v>
      </c>
      <c r="L27" s="55">
        <f t="shared" si="7"/>
        <v>34.5</v>
      </c>
      <c r="M27" s="55">
        <f>M28+M35+M39</f>
        <v>2899.3050000000003</v>
      </c>
      <c r="N27" s="70"/>
    </row>
    <row r="28" spans="1:19" s="71" customFormat="1" ht="28.9" customHeight="1">
      <c r="A28" s="46" t="s">
        <v>66</v>
      </c>
      <c r="B28" s="57" t="s">
        <v>67</v>
      </c>
      <c r="C28" s="92"/>
      <c r="D28" s="92"/>
      <c r="E28" s="92"/>
      <c r="F28" s="92"/>
      <c r="G28" s="69">
        <f>SUM(G29:G34)</f>
        <v>2847.1070000000004</v>
      </c>
      <c r="H28" s="54">
        <f t="shared" ref="H28:L28" si="8">SUM(H29:H34)</f>
        <v>466</v>
      </c>
      <c r="I28" s="55">
        <f t="shared" si="8"/>
        <v>1419.7349999999999</v>
      </c>
      <c r="J28" s="69">
        <f t="shared" si="8"/>
        <v>1206</v>
      </c>
      <c r="K28" s="69">
        <f t="shared" si="8"/>
        <v>1427.3719999999998</v>
      </c>
      <c r="L28" s="55">
        <f t="shared" si="8"/>
        <v>34.5</v>
      </c>
      <c r="M28" s="55">
        <f>SUM(M29:M34)</f>
        <v>2812.6070000000004</v>
      </c>
      <c r="N28" s="70"/>
      <c r="S28" s="71">
        <f>S29</f>
        <v>0</v>
      </c>
    </row>
    <row r="29" spans="1:19" s="63" customFormat="1" ht="28.9" customHeight="1">
      <c r="A29" s="50">
        <v>1</v>
      </c>
      <c r="B29" s="73" t="s">
        <v>68</v>
      </c>
      <c r="C29" s="91">
        <v>1145210</v>
      </c>
      <c r="D29" s="91">
        <v>832</v>
      </c>
      <c r="E29" s="91">
        <v>398</v>
      </c>
      <c r="F29" s="91">
        <v>15</v>
      </c>
      <c r="G29" s="74">
        <f>I29+K29</f>
        <v>2633.7</v>
      </c>
      <c r="H29" s="75">
        <v>139</v>
      </c>
      <c r="I29" s="76">
        <v>1363.7</v>
      </c>
      <c r="J29" s="77">
        <v>120</v>
      </c>
      <c r="K29" s="77">
        <v>1270</v>
      </c>
      <c r="L29" s="76"/>
      <c r="M29" s="76">
        <f>G29-L29</f>
        <v>2633.7</v>
      </c>
      <c r="N29" s="78"/>
      <c r="P29" s="63">
        <v>2714.7</v>
      </c>
    </row>
    <row r="30" spans="1:19" s="71" customFormat="1" ht="28.9" customHeight="1">
      <c r="A30" s="50">
        <v>2</v>
      </c>
      <c r="B30" s="58" t="s">
        <v>53</v>
      </c>
      <c r="C30" s="89">
        <v>1127671</v>
      </c>
      <c r="D30" s="89">
        <v>822</v>
      </c>
      <c r="E30" s="90" t="s">
        <v>74</v>
      </c>
      <c r="F30" s="91">
        <v>15</v>
      </c>
      <c r="G30" s="59">
        <f t="shared" ref="G30:G34" si="9">I30+K30</f>
        <v>11.799999999999999</v>
      </c>
      <c r="H30" s="75">
        <v>118</v>
      </c>
      <c r="I30" s="76">
        <f>H30*0.02*5</f>
        <v>11.799999999999999</v>
      </c>
      <c r="J30" s="77"/>
      <c r="K30" s="79"/>
      <c r="L30" s="76">
        <v>0</v>
      </c>
      <c r="M30" s="61">
        <f t="shared" ref="M30:M38" si="10">G30-L30</f>
        <v>11.799999999999999</v>
      </c>
      <c r="N30" s="79"/>
    </row>
    <row r="31" spans="1:19" s="63" customFormat="1" ht="28.9" customHeight="1">
      <c r="A31" s="50">
        <v>3</v>
      </c>
      <c r="B31" s="58" t="s">
        <v>54</v>
      </c>
      <c r="C31" s="89">
        <v>1127695</v>
      </c>
      <c r="D31" s="89">
        <v>822</v>
      </c>
      <c r="E31" s="90" t="s">
        <v>75</v>
      </c>
      <c r="F31" s="91">
        <v>15</v>
      </c>
      <c r="G31" s="59">
        <f t="shared" si="9"/>
        <v>7.2799999999999994</v>
      </c>
      <c r="H31" s="75">
        <v>52</v>
      </c>
      <c r="I31" s="76">
        <f>H31*0.028*5</f>
        <v>7.2799999999999994</v>
      </c>
      <c r="J31" s="77"/>
      <c r="K31" s="79"/>
      <c r="L31" s="76">
        <v>0</v>
      </c>
      <c r="M31" s="61">
        <f t="shared" si="10"/>
        <v>7.2799999999999994</v>
      </c>
      <c r="N31" s="79"/>
    </row>
    <row r="32" spans="1:19" ht="28.9" customHeight="1">
      <c r="A32" s="50">
        <v>4</v>
      </c>
      <c r="B32" s="58" t="s">
        <v>55</v>
      </c>
      <c r="C32" s="89">
        <v>1127692</v>
      </c>
      <c r="D32" s="89">
        <v>822</v>
      </c>
      <c r="E32" s="90" t="s">
        <v>75</v>
      </c>
      <c r="F32" s="91">
        <v>15</v>
      </c>
      <c r="G32" s="59">
        <f t="shared" si="9"/>
        <v>2.08</v>
      </c>
      <c r="H32" s="75">
        <v>17</v>
      </c>
      <c r="I32" s="76">
        <v>2.08</v>
      </c>
      <c r="J32" s="50"/>
      <c r="K32" s="50"/>
      <c r="L32" s="76">
        <v>0</v>
      </c>
      <c r="M32" s="61">
        <f t="shared" si="10"/>
        <v>2.08</v>
      </c>
      <c r="N32" s="80"/>
    </row>
    <row r="33" spans="1:19" s="71" customFormat="1" ht="28.9" customHeight="1">
      <c r="A33" s="50">
        <v>5</v>
      </c>
      <c r="B33" s="58" t="s">
        <v>56</v>
      </c>
      <c r="C33" s="89">
        <v>1123492</v>
      </c>
      <c r="D33" s="89">
        <v>822</v>
      </c>
      <c r="E33" s="90" t="s">
        <v>74</v>
      </c>
      <c r="F33" s="91">
        <v>15</v>
      </c>
      <c r="G33" s="79">
        <f t="shared" si="9"/>
        <v>113.06100000000001</v>
      </c>
      <c r="H33" s="75">
        <v>75</v>
      </c>
      <c r="I33" s="76">
        <v>17.625</v>
      </c>
      <c r="J33" s="77">
        <v>533</v>
      </c>
      <c r="K33" s="79">
        <v>95.436000000000007</v>
      </c>
      <c r="L33" s="76">
        <v>17.25</v>
      </c>
      <c r="M33" s="61">
        <f t="shared" si="10"/>
        <v>95.811000000000007</v>
      </c>
      <c r="N33" s="81"/>
      <c r="Q33" s="71">
        <f>S33</f>
        <v>199.41</v>
      </c>
      <c r="S33" s="71">
        <v>199.41</v>
      </c>
    </row>
    <row r="34" spans="1:19" s="71" customFormat="1" ht="28.9" customHeight="1">
      <c r="A34" s="50">
        <v>6</v>
      </c>
      <c r="B34" s="58" t="s">
        <v>57</v>
      </c>
      <c r="C34" s="89">
        <v>1127693</v>
      </c>
      <c r="D34" s="89">
        <v>822</v>
      </c>
      <c r="E34" s="90" t="s">
        <v>75</v>
      </c>
      <c r="F34" s="91">
        <v>15</v>
      </c>
      <c r="G34" s="79">
        <f t="shared" si="9"/>
        <v>79.186000000000007</v>
      </c>
      <c r="H34" s="75">
        <v>65</v>
      </c>
      <c r="I34" s="76">
        <v>17.25</v>
      </c>
      <c r="J34" s="77">
        <v>553</v>
      </c>
      <c r="K34" s="82">
        <v>61.936</v>
      </c>
      <c r="L34" s="76">
        <v>17.25</v>
      </c>
      <c r="M34" s="61">
        <f t="shared" si="10"/>
        <v>61.936000000000007</v>
      </c>
      <c r="N34" s="79"/>
      <c r="O34" s="83"/>
      <c r="S34" s="71">
        <f>S33+S15</f>
        <v>199.41</v>
      </c>
    </row>
    <row r="35" spans="1:19" s="71" customFormat="1" ht="28.9" customHeight="1">
      <c r="A35" s="84" t="s">
        <v>69</v>
      </c>
      <c r="B35" s="85" t="s">
        <v>70</v>
      </c>
      <c r="C35" s="85"/>
      <c r="D35" s="85"/>
      <c r="E35" s="85"/>
      <c r="F35" s="85"/>
      <c r="G35" s="69">
        <f t="shared" ref="G35:L35" si="11">SUM(G36:G38)</f>
        <v>83.408000000000001</v>
      </c>
      <c r="H35" s="54">
        <f t="shared" si="11"/>
        <v>42</v>
      </c>
      <c r="I35" s="55">
        <f t="shared" si="11"/>
        <v>53.407999999999994</v>
      </c>
      <c r="J35" s="69">
        <f t="shared" si="11"/>
        <v>6</v>
      </c>
      <c r="K35" s="69">
        <f t="shared" si="11"/>
        <v>30</v>
      </c>
      <c r="L35" s="55">
        <f t="shared" si="11"/>
        <v>0</v>
      </c>
      <c r="M35" s="55">
        <f>SUM(M36:M38)</f>
        <v>83.408000000000001</v>
      </c>
      <c r="N35" s="70"/>
    </row>
    <row r="36" spans="1:19" s="63" customFormat="1" ht="28.9" customHeight="1">
      <c r="A36" s="86">
        <v>1</v>
      </c>
      <c r="B36" s="73" t="s">
        <v>68</v>
      </c>
      <c r="C36" s="91">
        <v>1145210</v>
      </c>
      <c r="D36" s="91">
        <v>832</v>
      </c>
      <c r="E36" s="91">
        <v>398</v>
      </c>
      <c r="F36" s="91">
        <v>15</v>
      </c>
      <c r="G36" s="74">
        <f>I36+K36</f>
        <v>81</v>
      </c>
      <c r="H36" s="75">
        <v>6</v>
      </c>
      <c r="I36" s="76">
        <v>51</v>
      </c>
      <c r="J36" s="77">
        <v>6</v>
      </c>
      <c r="K36" s="77">
        <v>30</v>
      </c>
      <c r="L36" s="76"/>
      <c r="M36" s="61">
        <f t="shared" si="10"/>
        <v>81</v>
      </c>
      <c r="N36" s="78"/>
    </row>
    <row r="37" spans="1:19" s="71" customFormat="1" ht="28.9" customHeight="1">
      <c r="A37" s="50">
        <v>2</v>
      </c>
      <c r="B37" s="58" t="s">
        <v>53</v>
      </c>
      <c r="C37" s="89">
        <v>1127671</v>
      </c>
      <c r="D37" s="89">
        <v>822</v>
      </c>
      <c r="E37" s="90" t="s">
        <v>74</v>
      </c>
      <c r="F37" s="91">
        <v>15</v>
      </c>
      <c r="G37" s="59">
        <f t="shared" ref="G37:G38" si="12">I37+K37</f>
        <v>2.282</v>
      </c>
      <c r="H37" s="75">
        <v>33</v>
      </c>
      <c r="I37" s="76">
        <v>2.282</v>
      </c>
      <c r="J37" s="77"/>
      <c r="K37" s="79"/>
      <c r="L37" s="76">
        <v>0</v>
      </c>
      <c r="M37" s="61">
        <f t="shared" si="10"/>
        <v>2.282</v>
      </c>
      <c r="N37" s="79"/>
    </row>
    <row r="38" spans="1:19" ht="28.9" customHeight="1">
      <c r="A38" s="50">
        <v>3</v>
      </c>
      <c r="B38" s="58" t="s">
        <v>58</v>
      </c>
      <c r="C38" s="89">
        <v>1123451</v>
      </c>
      <c r="D38" s="89">
        <v>822</v>
      </c>
      <c r="E38" s="90" t="s">
        <v>74</v>
      </c>
      <c r="F38" s="91">
        <v>15</v>
      </c>
      <c r="G38" s="59">
        <f t="shared" si="12"/>
        <v>0.126</v>
      </c>
      <c r="H38" s="60">
        <v>3</v>
      </c>
      <c r="I38" s="61">
        <v>0.126</v>
      </c>
      <c r="J38" s="62"/>
      <c r="K38" s="59"/>
      <c r="L38" s="61"/>
      <c r="M38" s="61">
        <f t="shared" si="10"/>
        <v>0.126</v>
      </c>
      <c r="N38" s="66"/>
      <c r="R38" s="93" t="s">
        <v>76</v>
      </c>
    </row>
    <row r="39" spans="1:19" s="71" customFormat="1" ht="28.9" customHeight="1">
      <c r="A39" s="46" t="s">
        <v>71</v>
      </c>
      <c r="B39" s="85" t="s">
        <v>72</v>
      </c>
      <c r="C39" s="85"/>
      <c r="D39" s="85"/>
      <c r="E39" s="85"/>
      <c r="F39" s="85"/>
      <c r="G39" s="69">
        <f>SUM(G40:G44)</f>
        <v>3.29</v>
      </c>
      <c r="H39" s="54">
        <f t="shared" ref="H39:L39" si="13">SUM(H40:H44)</f>
        <v>52</v>
      </c>
      <c r="I39" s="55">
        <f t="shared" si="13"/>
        <v>3.29</v>
      </c>
      <c r="J39" s="69">
        <f t="shared" si="13"/>
        <v>0</v>
      </c>
      <c r="K39" s="69">
        <f t="shared" si="13"/>
        <v>0</v>
      </c>
      <c r="L39" s="55">
        <f t="shared" si="13"/>
        <v>0</v>
      </c>
      <c r="M39" s="55">
        <f>SUM(M40:M44)</f>
        <v>3.29</v>
      </c>
      <c r="N39" s="70"/>
    </row>
    <row r="40" spans="1:19" s="71" customFormat="1" ht="28.9" customHeight="1">
      <c r="A40" s="50">
        <v>1</v>
      </c>
      <c r="B40" s="58" t="s">
        <v>53</v>
      </c>
      <c r="C40" s="89">
        <v>1127671</v>
      </c>
      <c r="D40" s="89">
        <v>822</v>
      </c>
      <c r="E40" s="90" t="s">
        <v>74</v>
      </c>
      <c r="F40" s="91">
        <v>15</v>
      </c>
      <c r="G40" s="59">
        <f t="shared" ref="G40:G44" si="14">I40+K40</f>
        <v>0.3</v>
      </c>
      <c r="H40" s="75">
        <v>6</v>
      </c>
      <c r="I40" s="76">
        <v>0.3</v>
      </c>
      <c r="J40" s="77"/>
      <c r="K40" s="79"/>
      <c r="L40" s="76">
        <v>0</v>
      </c>
      <c r="M40" s="61">
        <f t="shared" ref="M40:M44" si="15">G40-L40</f>
        <v>0.3</v>
      </c>
      <c r="N40" s="79"/>
    </row>
    <row r="41" spans="1:19" s="71" customFormat="1" ht="28.9" customHeight="1">
      <c r="A41" s="50">
        <v>2</v>
      </c>
      <c r="B41" s="58" t="s">
        <v>54</v>
      </c>
      <c r="C41" s="89">
        <v>1127695</v>
      </c>
      <c r="D41" s="89">
        <v>822</v>
      </c>
      <c r="E41" s="90" t="s">
        <v>75</v>
      </c>
      <c r="F41" s="91">
        <v>15</v>
      </c>
      <c r="G41" s="59">
        <f t="shared" si="14"/>
        <v>1.47</v>
      </c>
      <c r="H41" s="75">
        <v>22</v>
      </c>
      <c r="I41" s="76">
        <v>1.47</v>
      </c>
      <c r="J41" s="87"/>
      <c r="K41" s="69"/>
      <c r="L41" s="76">
        <v>0</v>
      </c>
      <c r="M41" s="61">
        <f t="shared" si="15"/>
        <v>1.47</v>
      </c>
      <c r="N41" s="70"/>
    </row>
    <row r="42" spans="1:19" s="71" customFormat="1" ht="28.9" customHeight="1">
      <c r="A42" s="50">
        <v>3</v>
      </c>
      <c r="B42" s="58" t="s">
        <v>55</v>
      </c>
      <c r="C42" s="89">
        <v>1127692</v>
      </c>
      <c r="D42" s="89">
        <v>822</v>
      </c>
      <c r="E42" s="90" t="s">
        <v>75</v>
      </c>
      <c r="F42" s="91">
        <v>15</v>
      </c>
      <c r="G42" s="59">
        <f t="shared" si="14"/>
        <v>0.56000000000000005</v>
      </c>
      <c r="H42" s="75">
        <v>8</v>
      </c>
      <c r="I42" s="76">
        <v>0.56000000000000005</v>
      </c>
      <c r="J42" s="87"/>
      <c r="K42" s="69"/>
      <c r="L42" s="76">
        <v>0</v>
      </c>
      <c r="M42" s="61">
        <f t="shared" si="15"/>
        <v>0.56000000000000005</v>
      </c>
      <c r="N42" s="70"/>
    </row>
    <row r="43" spans="1:19" ht="28.9" customHeight="1">
      <c r="A43" s="50">
        <v>4</v>
      </c>
      <c r="B43" s="58" t="s">
        <v>58</v>
      </c>
      <c r="C43" s="89">
        <v>1127671</v>
      </c>
      <c r="D43" s="89">
        <v>822</v>
      </c>
      <c r="E43" s="90" t="s">
        <v>74</v>
      </c>
      <c r="F43" s="91">
        <v>15</v>
      </c>
      <c r="G43" s="59">
        <f t="shared" si="14"/>
        <v>0.4</v>
      </c>
      <c r="H43" s="60">
        <v>8</v>
      </c>
      <c r="I43" s="61">
        <v>0.4</v>
      </c>
      <c r="J43" s="62"/>
      <c r="K43" s="59"/>
      <c r="L43" s="76">
        <v>0</v>
      </c>
      <c r="M43" s="61">
        <f t="shared" si="15"/>
        <v>0.4</v>
      </c>
      <c r="N43" s="66"/>
    </row>
    <row r="44" spans="1:19" ht="28.9" customHeight="1">
      <c r="A44" s="50">
        <v>5</v>
      </c>
      <c r="B44" s="58" t="s">
        <v>59</v>
      </c>
      <c r="C44" s="89">
        <v>1127694</v>
      </c>
      <c r="D44" s="89">
        <v>822</v>
      </c>
      <c r="E44" s="90" t="s">
        <v>75</v>
      </c>
      <c r="F44" s="91">
        <v>15</v>
      </c>
      <c r="G44" s="59">
        <f t="shared" si="14"/>
        <v>0.56000000000000005</v>
      </c>
      <c r="H44" s="60">
        <v>8</v>
      </c>
      <c r="I44" s="61">
        <v>0.56000000000000005</v>
      </c>
      <c r="J44" s="62"/>
      <c r="K44" s="59"/>
      <c r="L44" s="76">
        <v>0</v>
      </c>
      <c r="M44" s="61">
        <f t="shared" si="15"/>
        <v>0.56000000000000005</v>
      </c>
      <c r="N44" s="66"/>
    </row>
  </sheetData>
  <mergeCells count="18">
    <mergeCell ref="B6:B8"/>
    <mergeCell ref="G6:G8"/>
    <mergeCell ref="H6:I7"/>
    <mergeCell ref="J6:K7"/>
    <mergeCell ref="L6:L8"/>
    <mergeCell ref="A1:I1"/>
    <mergeCell ref="A4:N4"/>
    <mergeCell ref="M6:M8"/>
    <mergeCell ref="N6:N8"/>
    <mergeCell ref="F6:F8"/>
    <mergeCell ref="D6:D8"/>
    <mergeCell ref="C6:C8"/>
    <mergeCell ref="E6:E8"/>
    <mergeCell ref="A2:B2"/>
    <mergeCell ref="L2:N2"/>
    <mergeCell ref="A3:N3"/>
    <mergeCell ref="J5:N5"/>
    <mergeCell ref="A6:A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16498-2F3D-4B44-8EAB-C6379834758E}">
  <dimension ref="A1:U11"/>
  <sheetViews>
    <sheetView topLeftCell="A7" workbookViewId="0">
      <selection activeCell="I10" sqref="I10"/>
    </sheetView>
  </sheetViews>
  <sheetFormatPr defaultRowHeight="15"/>
  <cols>
    <col min="1" max="1" width="4.28515625" customWidth="1"/>
    <col min="2" max="2" width="34.5703125" customWidth="1"/>
    <col min="3" max="3" width="18.7109375" customWidth="1"/>
    <col min="4" max="4" width="10.42578125" customWidth="1"/>
    <col min="5" max="5" width="12" customWidth="1"/>
    <col min="6" max="6" width="13.7109375" customWidth="1"/>
    <col min="7" max="7" width="16.85546875" customWidth="1"/>
    <col min="8" max="8" width="13.85546875" customWidth="1"/>
    <col min="9" max="9" width="5.85546875" customWidth="1"/>
    <col min="256" max="256" width="35.7109375" customWidth="1"/>
    <col min="257" max="257" width="12.28515625" customWidth="1"/>
    <col min="258" max="258" width="9.140625" customWidth="1"/>
    <col min="259" max="259" width="11" customWidth="1"/>
    <col min="260" max="260" width="14.7109375" customWidth="1"/>
    <col min="261" max="261" width="13.85546875" customWidth="1"/>
    <col min="262" max="262" width="15.28515625" customWidth="1"/>
    <col min="263" max="263" width="6.85546875" customWidth="1"/>
    <col min="264" max="264" width="6.5703125" customWidth="1"/>
    <col min="265" max="265" width="5.85546875" customWidth="1"/>
    <col min="512" max="512" width="35.7109375" customWidth="1"/>
    <col min="513" max="513" width="12.28515625" customWidth="1"/>
    <col min="514" max="514" width="9.140625" customWidth="1"/>
    <col min="515" max="515" width="11" customWidth="1"/>
    <col min="516" max="516" width="14.7109375" customWidth="1"/>
    <col min="517" max="517" width="13.85546875" customWidth="1"/>
    <col min="518" max="518" width="15.28515625" customWidth="1"/>
    <col min="519" max="519" width="6.85546875" customWidth="1"/>
    <col min="520" max="520" width="6.5703125" customWidth="1"/>
    <col min="521" max="521" width="5.85546875" customWidth="1"/>
    <col min="768" max="768" width="35.7109375" customWidth="1"/>
    <col min="769" max="769" width="12.28515625" customWidth="1"/>
    <col min="770" max="770" width="9.140625" customWidth="1"/>
    <col min="771" max="771" width="11" customWidth="1"/>
    <col min="772" max="772" width="14.7109375" customWidth="1"/>
    <col min="773" max="773" width="13.85546875" customWidth="1"/>
    <col min="774" max="774" width="15.28515625" customWidth="1"/>
    <col min="775" max="775" width="6.85546875" customWidth="1"/>
    <col min="776" max="776" width="6.5703125" customWidth="1"/>
    <col min="777" max="777" width="5.85546875" customWidth="1"/>
    <col min="1024" max="1024" width="35.7109375" customWidth="1"/>
    <col min="1025" max="1025" width="12.28515625" customWidth="1"/>
    <col min="1026" max="1026" width="9.140625" customWidth="1"/>
    <col min="1027" max="1027" width="11" customWidth="1"/>
    <col min="1028" max="1028" width="14.7109375" customWidth="1"/>
    <col min="1029" max="1029" width="13.85546875" customWidth="1"/>
    <col min="1030" max="1030" width="15.28515625" customWidth="1"/>
    <col min="1031" max="1031" width="6.85546875" customWidth="1"/>
    <col min="1032" max="1032" width="6.5703125" customWidth="1"/>
    <col min="1033" max="1033" width="5.85546875" customWidth="1"/>
    <col min="1280" max="1280" width="35.7109375" customWidth="1"/>
    <col min="1281" max="1281" width="12.28515625" customWidth="1"/>
    <col min="1282" max="1282" width="9.140625" customWidth="1"/>
    <col min="1283" max="1283" width="11" customWidth="1"/>
    <col min="1284" max="1284" width="14.7109375" customWidth="1"/>
    <col min="1285" max="1285" width="13.85546875" customWidth="1"/>
    <col min="1286" max="1286" width="15.28515625" customWidth="1"/>
    <col min="1287" max="1287" width="6.85546875" customWidth="1"/>
    <col min="1288" max="1288" width="6.5703125" customWidth="1"/>
    <col min="1289" max="1289" width="5.85546875" customWidth="1"/>
    <col min="1536" max="1536" width="35.7109375" customWidth="1"/>
    <col min="1537" max="1537" width="12.28515625" customWidth="1"/>
    <col min="1538" max="1538" width="9.140625" customWidth="1"/>
    <col min="1539" max="1539" width="11" customWidth="1"/>
    <col min="1540" max="1540" width="14.7109375" customWidth="1"/>
    <col min="1541" max="1541" width="13.85546875" customWidth="1"/>
    <col min="1542" max="1542" width="15.28515625" customWidth="1"/>
    <col min="1543" max="1543" width="6.85546875" customWidth="1"/>
    <col min="1544" max="1544" width="6.5703125" customWidth="1"/>
    <col min="1545" max="1545" width="5.85546875" customWidth="1"/>
    <col min="1792" max="1792" width="35.7109375" customWidth="1"/>
    <col min="1793" max="1793" width="12.28515625" customWidth="1"/>
    <col min="1794" max="1794" width="9.140625" customWidth="1"/>
    <col min="1795" max="1795" width="11" customWidth="1"/>
    <col min="1796" max="1796" width="14.7109375" customWidth="1"/>
    <col min="1797" max="1797" width="13.85546875" customWidth="1"/>
    <col min="1798" max="1798" width="15.28515625" customWidth="1"/>
    <col min="1799" max="1799" width="6.85546875" customWidth="1"/>
    <col min="1800" max="1800" width="6.5703125" customWidth="1"/>
    <col min="1801" max="1801" width="5.85546875" customWidth="1"/>
    <col min="2048" max="2048" width="35.7109375" customWidth="1"/>
    <col min="2049" max="2049" width="12.28515625" customWidth="1"/>
    <col min="2050" max="2050" width="9.140625" customWidth="1"/>
    <col min="2051" max="2051" width="11" customWidth="1"/>
    <col min="2052" max="2052" width="14.7109375" customWidth="1"/>
    <col min="2053" max="2053" width="13.85546875" customWidth="1"/>
    <col min="2054" max="2054" width="15.28515625" customWidth="1"/>
    <col min="2055" max="2055" width="6.85546875" customWidth="1"/>
    <col min="2056" max="2056" width="6.5703125" customWidth="1"/>
    <col min="2057" max="2057" width="5.85546875" customWidth="1"/>
    <col min="2304" max="2304" width="35.7109375" customWidth="1"/>
    <col min="2305" max="2305" width="12.28515625" customWidth="1"/>
    <col min="2306" max="2306" width="9.140625" customWidth="1"/>
    <col min="2307" max="2307" width="11" customWidth="1"/>
    <col min="2308" max="2308" width="14.7109375" customWidth="1"/>
    <col min="2309" max="2309" width="13.85546875" customWidth="1"/>
    <col min="2310" max="2310" width="15.28515625" customWidth="1"/>
    <col min="2311" max="2311" width="6.85546875" customWidth="1"/>
    <col min="2312" max="2312" width="6.5703125" customWidth="1"/>
    <col min="2313" max="2313" width="5.85546875" customWidth="1"/>
    <col min="2560" max="2560" width="35.7109375" customWidth="1"/>
    <col min="2561" max="2561" width="12.28515625" customWidth="1"/>
    <col min="2562" max="2562" width="9.140625" customWidth="1"/>
    <col min="2563" max="2563" width="11" customWidth="1"/>
    <col min="2564" max="2564" width="14.7109375" customWidth="1"/>
    <col min="2565" max="2565" width="13.85546875" customWidth="1"/>
    <col min="2566" max="2566" width="15.28515625" customWidth="1"/>
    <col min="2567" max="2567" width="6.85546875" customWidth="1"/>
    <col min="2568" max="2568" width="6.5703125" customWidth="1"/>
    <col min="2569" max="2569" width="5.85546875" customWidth="1"/>
    <col min="2816" max="2816" width="35.7109375" customWidth="1"/>
    <col min="2817" max="2817" width="12.28515625" customWidth="1"/>
    <col min="2818" max="2818" width="9.140625" customWidth="1"/>
    <col min="2819" max="2819" width="11" customWidth="1"/>
    <col min="2820" max="2820" width="14.7109375" customWidth="1"/>
    <col min="2821" max="2821" width="13.85546875" customWidth="1"/>
    <col min="2822" max="2822" width="15.28515625" customWidth="1"/>
    <col min="2823" max="2823" width="6.85546875" customWidth="1"/>
    <col min="2824" max="2824" width="6.5703125" customWidth="1"/>
    <col min="2825" max="2825" width="5.85546875" customWidth="1"/>
    <col min="3072" max="3072" width="35.7109375" customWidth="1"/>
    <col min="3073" max="3073" width="12.28515625" customWidth="1"/>
    <col min="3074" max="3074" width="9.140625" customWidth="1"/>
    <col min="3075" max="3075" width="11" customWidth="1"/>
    <col min="3076" max="3076" width="14.7109375" customWidth="1"/>
    <col min="3077" max="3077" width="13.85546875" customWidth="1"/>
    <col min="3078" max="3078" width="15.28515625" customWidth="1"/>
    <col min="3079" max="3079" width="6.85546875" customWidth="1"/>
    <col min="3080" max="3080" width="6.5703125" customWidth="1"/>
    <col min="3081" max="3081" width="5.85546875" customWidth="1"/>
    <col min="3328" max="3328" width="35.7109375" customWidth="1"/>
    <col min="3329" max="3329" width="12.28515625" customWidth="1"/>
    <col min="3330" max="3330" width="9.140625" customWidth="1"/>
    <col min="3331" max="3331" width="11" customWidth="1"/>
    <col min="3332" max="3332" width="14.7109375" customWidth="1"/>
    <col min="3333" max="3333" width="13.85546875" customWidth="1"/>
    <col min="3334" max="3334" width="15.28515625" customWidth="1"/>
    <col min="3335" max="3335" width="6.85546875" customWidth="1"/>
    <col min="3336" max="3336" width="6.5703125" customWidth="1"/>
    <col min="3337" max="3337" width="5.85546875" customWidth="1"/>
    <col min="3584" max="3584" width="35.7109375" customWidth="1"/>
    <col min="3585" max="3585" width="12.28515625" customWidth="1"/>
    <col min="3586" max="3586" width="9.140625" customWidth="1"/>
    <col min="3587" max="3587" width="11" customWidth="1"/>
    <col min="3588" max="3588" width="14.7109375" customWidth="1"/>
    <col min="3589" max="3589" width="13.85546875" customWidth="1"/>
    <col min="3590" max="3590" width="15.28515625" customWidth="1"/>
    <col min="3591" max="3591" width="6.85546875" customWidth="1"/>
    <col min="3592" max="3592" width="6.5703125" customWidth="1"/>
    <col min="3593" max="3593" width="5.85546875" customWidth="1"/>
    <col min="3840" max="3840" width="35.7109375" customWidth="1"/>
    <col min="3841" max="3841" width="12.28515625" customWidth="1"/>
    <col min="3842" max="3842" width="9.140625" customWidth="1"/>
    <col min="3843" max="3843" width="11" customWidth="1"/>
    <col min="3844" max="3844" width="14.7109375" customWidth="1"/>
    <col min="3845" max="3845" width="13.85546875" customWidth="1"/>
    <col min="3846" max="3846" width="15.28515625" customWidth="1"/>
    <col min="3847" max="3847" width="6.85546875" customWidth="1"/>
    <col min="3848" max="3848" width="6.5703125" customWidth="1"/>
    <col min="3849" max="3849" width="5.85546875" customWidth="1"/>
    <col min="4096" max="4096" width="35.7109375" customWidth="1"/>
    <col min="4097" max="4097" width="12.28515625" customWidth="1"/>
    <col min="4098" max="4098" width="9.140625" customWidth="1"/>
    <col min="4099" max="4099" width="11" customWidth="1"/>
    <col min="4100" max="4100" width="14.7109375" customWidth="1"/>
    <col min="4101" max="4101" width="13.85546875" customWidth="1"/>
    <col min="4102" max="4102" width="15.28515625" customWidth="1"/>
    <col min="4103" max="4103" width="6.85546875" customWidth="1"/>
    <col min="4104" max="4104" width="6.5703125" customWidth="1"/>
    <col min="4105" max="4105" width="5.85546875" customWidth="1"/>
    <col min="4352" max="4352" width="35.7109375" customWidth="1"/>
    <col min="4353" max="4353" width="12.28515625" customWidth="1"/>
    <col min="4354" max="4354" width="9.140625" customWidth="1"/>
    <col min="4355" max="4355" width="11" customWidth="1"/>
    <col min="4356" max="4356" width="14.7109375" customWidth="1"/>
    <col min="4357" max="4357" width="13.85546875" customWidth="1"/>
    <col min="4358" max="4358" width="15.28515625" customWidth="1"/>
    <col min="4359" max="4359" width="6.85546875" customWidth="1"/>
    <col min="4360" max="4360" width="6.5703125" customWidth="1"/>
    <col min="4361" max="4361" width="5.85546875" customWidth="1"/>
    <col min="4608" max="4608" width="35.7109375" customWidth="1"/>
    <col min="4609" max="4609" width="12.28515625" customWidth="1"/>
    <col min="4610" max="4610" width="9.140625" customWidth="1"/>
    <col min="4611" max="4611" width="11" customWidth="1"/>
    <col min="4612" max="4612" width="14.7109375" customWidth="1"/>
    <col min="4613" max="4613" width="13.85546875" customWidth="1"/>
    <col min="4614" max="4614" width="15.28515625" customWidth="1"/>
    <col min="4615" max="4615" width="6.85546875" customWidth="1"/>
    <col min="4616" max="4616" width="6.5703125" customWidth="1"/>
    <col min="4617" max="4617" width="5.85546875" customWidth="1"/>
    <col min="4864" max="4864" width="35.7109375" customWidth="1"/>
    <col min="4865" max="4865" width="12.28515625" customWidth="1"/>
    <col min="4866" max="4866" width="9.140625" customWidth="1"/>
    <col min="4867" max="4867" width="11" customWidth="1"/>
    <col min="4868" max="4868" width="14.7109375" customWidth="1"/>
    <col min="4869" max="4869" width="13.85546875" customWidth="1"/>
    <col min="4870" max="4870" width="15.28515625" customWidth="1"/>
    <col min="4871" max="4871" width="6.85546875" customWidth="1"/>
    <col min="4872" max="4872" width="6.5703125" customWidth="1"/>
    <col min="4873" max="4873" width="5.85546875" customWidth="1"/>
    <col min="5120" max="5120" width="35.7109375" customWidth="1"/>
    <col min="5121" max="5121" width="12.28515625" customWidth="1"/>
    <col min="5122" max="5122" width="9.140625" customWidth="1"/>
    <col min="5123" max="5123" width="11" customWidth="1"/>
    <col min="5124" max="5124" width="14.7109375" customWidth="1"/>
    <col min="5125" max="5125" width="13.85546875" customWidth="1"/>
    <col min="5126" max="5126" width="15.28515625" customWidth="1"/>
    <col min="5127" max="5127" width="6.85546875" customWidth="1"/>
    <col min="5128" max="5128" width="6.5703125" customWidth="1"/>
    <col min="5129" max="5129" width="5.85546875" customWidth="1"/>
    <col min="5376" max="5376" width="35.7109375" customWidth="1"/>
    <col min="5377" max="5377" width="12.28515625" customWidth="1"/>
    <col min="5378" max="5378" width="9.140625" customWidth="1"/>
    <col min="5379" max="5379" width="11" customWidth="1"/>
    <col min="5380" max="5380" width="14.7109375" customWidth="1"/>
    <col min="5381" max="5381" width="13.85546875" customWidth="1"/>
    <col min="5382" max="5382" width="15.28515625" customWidth="1"/>
    <col min="5383" max="5383" width="6.85546875" customWidth="1"/>
    <col min="5384" max="5384" width="6.5703125" customWidth="1"/>
    <col min="5385" max="5385" width="5.85546875" customWidth="1"/>
    <col min="5632" max="5632" width="35.7109375" customWidth="1"/>
    <col min="5633" max="5633" width="12.28515625" customWidth="1"/>
    <col min="5634" max="5634" width="9.140625" customWidth="1"/>
    <col min="5635" max="5635" width="11" customWidth="1"/>
    <col min="5636" max="5636" width="14.7109375" customWidth="1"/>
    <col min="5637" max="5637" width="13.85546875" customWidth="1"/>
    <col min="5638" max="5638" width="15.28515625" customWidth="1"/>
    <col min="5639" max="5639" width="6.85546875" customWidth="1"/>
    <col min="5640" max="5640" width="6.5703125" customWidth="1"/>
    <col min="5641" max="5641" width="5.85546875" customWidth="1"/>
    <col min="5888" max="5888" width="35.7109375" customWidth="1"/>
    <col min="5889" max="5889" width="12.28515625" customWidth="1"/>
    <col min="5890" max="5890" width="9.140625" customWidth="1"/>
    <col min="5891" max="5891" width="11" customWidth="1"/>
    <col min="5892" max="5892" width="14.7109375" customWidth="1"/>
    <col min="5893" max="5893" width="13.85546875" customWidth="1"/>
    <col min="5894" max="5894" width="15.28515625" customWidth="1"/>
    <col min="5895" max="5895" width="6.85546875" customWidth="1"/>
    <col min="5896" max="5896" width="6.5703125" customWidth="1"/>
    <col min="5897" max="5897" width="5.85546875" customWidth="1"/>
    <col min="6144" max="6144" width="35.7109375" customWidth="1"/>
    <col min="6145" max="6145" width="12.28515625" customWidth="1"/>
    <col min="6146" max="6146" width="9.140625" customWidth="1"/>
    <col min="6147" max="6147" width="11" customWidth="1"/>
    <col min="6148" max="6148" width="14.7109375" customWidth="1"/>
    <col min="6149" max="6149" width="13.85546875" customWidth="1"/>
    <col min="6150" max="6150" width="15.28515625" customWidth="1"/>
    <col min="6151" max="6151" width="6.85546875" customWidth="1"/>
    <col min="6152" max="6152" width="6.5703125" customWidth="1"/>
    <col min="6153" max="6153" width="5.85546875" customWidth="1"/>
    <col min="6400" max="6400" width="35.7109375" customWidth="1"/>
    <col min="6401" max="6401" width="12.28515625" customWidth="1"/>
    <col min="6402" max="6402" width="9.140625" customWidth="1"/>
    <col min="6403" max="6403" width="11" customWidth="1"/>
    <col min="6404" max="6404" width="14.7109375" customWidth="1"/>
    <col min="6405" max="6405" width="13.85546875" customWidth="1"/>
    <col min="6406" max="6406" width="15.28515625" customWidth="1"/>
    <col min="6407" max="6407" width="6.85546875" customWidth="1"/>
    <col min="6408" max="6408" width="6.5703125" customWidth="1"/>
    <col min="6409" max="6409" width="5.85546875" customWidth="1"/>
    <col min="6656" max="6656" width="35.7109375" customWidth="1"/>
    <col min="6657" max="6657" width="12.28515625" customWidth="1"/>
    <col min="6658" max="6658" width="9.140625" customWidth="1"/>
    <col min="6659" max="6659" width="11" customWidth="1"/>
    <col min="6660" max="6660" width="14.7109375" customWidth="1"/>
    <col min="6661" max="6661" width="13.85546875" customWidth="1"/>
    <col min="6662" max="6662" width="15.28515625" customWidth="1"/>
    <col min="6663" max="6663" width="6.85546875" customWidth="1"/>
    <col min="6664" max="6664" width="6.5703125" customWidth="1"/>
    <col min="6665" max="6665" width="5.85546875" customWidth="1"/>
    <col min="6912" max="6912" width="35.7109375" customWidth="1"/>
    <col min="6913" max="6913" width="12.28515625" customWidth="1"/>
    <col min="6914" max="6914" width="9.140625" customWidth="1"/>
    <col min="6915" max="6915" width="11" customWidth="1"/>
    <col min="6916" max="6916" width="14.7109375" customWidth="1"/>
    <col min="6917" max="6917" width="13.85546875" customWidth="1"/>
    <col min="6918" max="6918" width="15.28515625" customWidth="1"/>
    <col min="6919" max="6919" width="6.85546875" customWidth="1"/>
    <col min="6920" max="6920" width="6.5703125" customWidth="1"/>
    <col min="6921" max="6921" width="5.85546875" customWidth="1"/>
    <col min="7168" max="7168" width="35.7109375" customWidth="1"/>
    <col min="7169" max="7169" width="12.28515625" customWidth="1"/>
    <col min="7170" max="7170" width="9.140625" customWidth="1"/>
    <col min="7171" max="7171" width="11" customWidth="1"/>
    <col min="7172" max="7172" width="14.7109375" customWidth="1"/>
    <col min="7173" max="7173" width="13.85546875" customWidth="1"/>
    <col min="7174" max="7174" width="15.28515625" customWidth="1"/>
    <col min="7175" max="7175" width="6.85546875" customWidth="1"/>
    <col min="7176" max="7176" width="6.5703125" customWidth="1"/>
    <col min="7177" max="7177" width="5.85546875" customWidth="1"/>
    <col min="7424" max="7424" width="35.7109375" customWidth="1"/>
    <col min="7425" max="7425" width="12.28515625" customWidth="1"/>
    <col min="7426" max="7426" width="9.140625" customWidth="1"/>
    <col min="7427" max="7427" width="11" customWidth="1"/>
    <col min="7428" max="7428" width="14.7109375" customWidth="1"/>
    <col min="7429" max="7429" width="13.85546875" customWidth="1"/>
    <col min="7430" max="7430" width="15.28515625" customWidth="1"/>
    <col min="7431" max="7431" width="6.85546875" customWidth="1"/>
    <col min="7432" max="7432" width="6.5703125" customWidth="1"/>
    <col min="7433" max="7433" width="5.85546875" customWidth="1"/>
    <col min="7680" max="7680" width="35.7109375" customWidth="1"/>
    <col min="7681" max="7681" width="12.28515625" customWidth="1"/>
    <col min="7682" max="7682" width="9.140625" customWidth="1"/>
    <col min="7683" max="7683" width="11" customWidth="1"/>
    <col min="7684" max="7684" width="14.7109375" customWidth="1"/>
    <col min="7685" max="7685" width="13.85546875" customWidth="1"/>
    <col min="7686" max="7686" width="15.28515625" customWidth="1"/>
    <col min="7687" max="7687" width="6.85546875" customWidth="1"/>
    <col min="7688" max="7688" width="6.5703125" customWidth="1"/>
    <col min="7689" max="7689" width="5.85546875" customWidth="1"/>
    <col min="7936" max="7936" width="35.7109375" customWidth="1"/>
    <col min="7937" max="7937" width="12.28515625" customWidth="1"/>
    <col min="7938" max="7938" width="9.140625" customWidth="1"/>
    <col min="7939" max="7939" width="11" customWidth="1"/>
    <col min="7940" max="7940" width="14.7109375" customWidth="1"/>
    <col min="7941" max="7941" width="13.85546875" customWidth="1"/>
    <col min="7942" max="7942" width="15.28515625" customWidth="1"/>
    <col min="7943" max="7943" width="6.85546875" customWidth="1"/>
    <col min="7944" max="7944" width="6.5703125" customWidth="1"/>
    <col min="7945" max="7945" width="5.85546875" customWidth="1"/>
    <col min="8192" max="8192" width="35.7109375" customWidth="1"/>
    <col min="8193" max="8193" width="12.28515625" customWidth="1"/>
    <col min="8194" max="8194" width="9.140625" customWidth="1"/>
    <col min="8195" max="8195" width="11" customWidth="1"/>
    <col min="8196" max="8196" width="14.7109375" customWidth="1"/>
    <col min="8197" max="8197" width="13.85546875" customWidth="1"/>
    <col min="8198" max="8198" width="15.28515625" customWidth="1"/>
    <col min="8199" max="8199" width="6.85546875" customWidth="1"/>
    <col min="8200" max="8200" width="6.5703125" customWidth="1"/>
    <col min="8201" max="8201" width="5.85546875" customWidth="1"/>
    <col min="8448" max="8448" width="35.7109375" customWidth="1"/>
    <col min="8449" max="8449" width="12.28515625" customWidth="1"/>
    <col min="8450" max="8450" width="9.140625" customWidth="1"/>
    <col min="8451" max="8451" width="11" customWidth="1"/>
    <col min="8452" max="8452" width="14.7109375" customWidth="1"/>
    <col min="8453" max="8453" width="13.85546875" customWidth="1"/>
    <col min="8454" max="8454" width="15.28515625" customWidth="1"/>
    <col min="8455" max="8455" width="6.85546875" customWidth="1"/>
    <col min="8456" max="8456" width="6.5703125" customWidth="1"/>
    <col min="8457" max="8457" width="5.85546875" customWidth="1"/>
    <col min="8704" max="8704" width="35.7109375" customWidth="1"/>
    <col min="8705" max="8705" width="12.28515625" customWidth="1"/>
    <col min="8706" max="8706" width="9.140625" customWidth="1"/>
    <col min="8707" max="8707" width="11" customWidth="1"/>
    <col min="8708" max="8708" width="14.7109375" customWidth="1"/>
    <col min="8709" max="8709" width="13.85546875" customWidth="1"/>
    <col min="8710" max="8710" width="15.28515625" customWidth="1"/>
    <col min="8711" max="8711" width="6.85546875" customWidth="1"/>
    <col min="8712" max="8712" width="6.5703125" customWidth="1"/>
    <col min="8713" max="8713" width="5.85546875" customWidth="1"/>
    <col min="8960" max="8960" width="35.7109375" customWidth="1"/>
    <col min="8961" max="8961" width="12.28515625" customWidth="1"/>
    <col min="8962" max="8962" width="9.140625" customWidth="1"/>
    <col min="8963" max="8963" width="11" customWidth="1"/>
    <col min="8964" max="8964" width="14.7109375" customWidth="1"/>
    <col min="8965" max="8965" width="13.85546875" customWidth="1"/>
    <col min="8966" max="8966" width="15.28515625" customWidth="1"/>
    <col min="8967" max="8967" width="6.85546875" customWidth="1"/>
    <col min="8968" max="8968" width="6.5703125" customWidth="1"/>
    <col min="8969" max="8969" width="5.85546875" customWidth="1"/>
    <col min="9216" max="9216" width="35.7109375" customWidth="1"/>
    <col min="9217" max="9217" width="12.28515625" customWidth="1"/>
    <col min="9218" max="9218" width="9.140625" customWidth="1"/>
    <col min="9219" max="9219" width="11" customWidth="1"/>
    <col min="9220" max="9220" width="14.7109375" customWidth="1"/>
    <col min="9221" max="9221" width="13.85546875" customWidth="1"/>
    <col min="9222" max="9222" width="15.28515625" customWidth="1"/>
    <col min="9223" max="9223" width="6.85546875" customWidth="1"/>
    <col min="9224" max="9224" width="6.5703125" customWidth="1"/>
    <col min="9225" max="9225" width="5.85546875" customWidth="1"/>
    <col min="9472" max="9472" width="35.7109375" customWidth="1"/>
    <col min="9473" max="9473" width="12.28515625" customWidth="1"/>
    <col min="9474" max="9474" width="9.140625" customWidth="1"/>
    <col min="9475" max="9475" width="11" customWidth="1"/>
    <col min="9476" max="9476" width="14.7109375" customWidth="1"/>
    <col min="9477" max="9477" width="13.85546875" customWidth="1"/>
    <col min="9478" max="9478" width="15.28515625" customWidth="1"/>
    <col min="9479" max="9479" width="6.85546875" customWidth="1"/>
    <col min="9480" max="9480" width="6.5703125" customWidth="1"/>
    <col min="9481" max="9481" width="5.85546875" customWidth="1"/>
    <col min="9728" max="9728" width="35.7109375" customWidth="1"/>
    <col min="9729" max="9729" width="12.28515625" customWidth="1"/>
    <col min="9730" max="9730" width="9.140625" customWidth="1"/>
    <col min="9731" max="9731" width="11" customWidth="1"/>
    <col min="9732" max="9732" width="14.7109375" customWidth="1"/>
    <col min="9733" max="9733" width="13.85546875" customWidth="1"/>
    <col min="9734" max="9734" width="15.28515625" customWidth="1"/>
    <col min="9735" max="9735" width="6.85546875" customWidth="1"/>
    <col min="9736" max="9736" width="6.5703125" customWidth="1"/>
    <col min="9737" max="9737" width="5.85546875" customWidth="1"/>
    <col min="9984" max="9984" width="35.7109375" customWidth="1"/>
    <col min="9985" max="9985" width="12.28515625" customWidth="1"/>
    <col min="9986" max="9986" width="9.140625" customWidth="1"/>
    <col min="9987" max="9987" width="11" customWidth="1"/>
    <col min="9988" max="9988" width="14.7109375" customWidth="1"/>
    <col min="9989" max="9989" width="13.85546875" customWidth="1"/>
    <col min="9990" max="9990" width="15.28515625" customWidth="1"/>
    <col min="9991" max="9991" width="6.85546875" customWidth="1"/>
    <col min="9992" max="9992" width="6.5703125" customWidth="1"/>
    <col min="9993" max="9993" width="5.85546875" customWidth="1"/>
    <col min="10240" max="10240" width="35.7109375" customWidth="1"/>
    <col min="10241" max="10241" width="12.28515625" customWidth="1"/>
    <col min="10242" max="10242" width="9.140625" customWidth="1"/>
    <col min="10243" max="10243" width="11" customWidth="1"/>
    <col min="10244" max="10244" width="14.7109375" customWidth="1"/>
    <col min="10245" max="10245" width="13.85546875" customWidth="1"/>
    <col min="10246" max="10246" width="15.28515625" customWidth="1"/>
    <col min="10247" max="10247" width="6.85546875" customWidth="1"/>
    <col min="10248" max="10248" width="6.5703125" customWidth="1"/>
    <col min="10249" max="10249" width="5.85546875" customWidth="1"/>
    <col min="10496" max="10496" width="35.7109375" customWidth="1"/>
    <col min="10497" max="10497" width="12.28515625" customWidth="1"/>
    <col min="10498" max="10498" width="9.140625" customWidth="1"/>
    <col min="10499" max="10499" width="11" customWidth="1"/>
    <col min="10500" max="10500" width="14.7109375" customWidth="1"/>
    <col min="10501" max="10501" width="13.85546875" customWidth="1"/>
    <col min="10502" max="10502" width="15.28515625" customWidth="1"/>
    <col min="10503" max="10503" width="6.85546875" customWidth="1"/>
    <col min="10504" max="10504" width="6.5703125" customWidth="1"/>
    <col min="10505" max="10505" width="5.85546875" customWidth="1"/>
    <col min="10752" max="10752" width="35.7109375" customWidth="1"/>
    <col min="10753" max="10753" width="12.28515625" customWidth="1"/>
    <col min="10754" max="10754" width="9.140625" customWidth="1"/>
    <col min="10755" max="10755" width="11" customWidth="1"/>
    <col min="10756" max="10756" width="14.7109375" customWidth="1"/>
    <col min="10757" max="10757" width="13.85546875" customWidth="1"/>
    <col min="10758" max="10758" width="15.28515625" customWidth="1"/>
    <col min="10759" max="10759" width="6.85546875" customWidth="1"/>
    <col min="10760" max="10760" width="6.5703125" customWidth="1"/>
    <col min="10761" max="10761" width="5.85546875" customWidth="1"/>
    <col min="11008" max="11008" width="35.7109375" customWidth="1"/>
    <col min="11009" max="11009" width="12.28515625" customWidth="1"/>
    <col min="11010" max="11010" width="9.140625" customWidth="1"/>
    <col min="11011" max="11011" width="11" customWidth="1"/>
    <col min="11012" max="11012" width="14.7109375" customWidth="1"/>
    <col min="11013" max="11013" width="13.85546875" customWidth="1"/>
    <col min="11014" max="11014" width="15.28515625" customWidth="1"/>
    <col min="11015" max="11015" width="6.85546875" customWidth="1"/>
    <col min="11016" max="11016" width="6.5703125" customWidth="1"/>
    <col min="11017" max="11017" width="5.85546875" customWidth="1"/>
    <col min="11264" max="11264" width="35.7109375" customWidth="1"/>
    <col min="11265" max="11265" width="12.28515625" customWidth="1"/>
    <col min="11266" max="11266" width="9.140625" customWidth="1"/>
    <col min="11267" max="11267" width="11" customWidth="1"/>
    <col min="11268" max="11268" width="14.7109375" customWidth="1"/>
    <col min="11269" max="11269" width="13.85546875" customWidth="1"/>
    <col min="11270" max="11270" width="15.28515625" customWidth="1"/>
    <col min="11271" max="11271" width="6.85546875" customWidth="1"/>
    <col min="11272" max="11272" width="6.5703125" customWidth="1"/>
    <col min="11273" max="11273" width="5.85546875" customWidth="1"/>
    <col min="11520" max="11520" width="35.7109375" customWidth="1"/>
    <col min="11521" max="11521" width="12.28515625" customWidth="1"/>
    <col min="11522" max="11522" width="9.140625" customWidth="1"/>
    <col min="11523" max="11523" width="11" customWidth="1"/>
    <col min="11524" max="11524" width="14.7109375" customWidth="1"/>
    <col min="11525" max="11525" width="13.85546875" customWidth="1"/>
    <col min="11526" max="11526" width="15.28515625" customWidth="1"/>
    <col min="11527" max="11527" width="6.85546875" customWidth="1"/>
    <col min="11528" max="11528" width="6.5703125" customWidth="1"/>
    <col min="11529" max="11529" width="5.85546875" customWidth="1"/>
    <col min="11776" max="11776" width="35.7109375" customWidth="1"/>
    <col min="11777" max="11777" width="12.28515625" customWidth="1"/>
    <col min="11778" max="11778" width="9.140625" customWidth="1"/>
    <col min="11779" max="11779" width="11" customWidth="1"/>
    <col min="11780" max="11780" width="14.7109375" customWidth="1"/>
    <col min="11781" max="11781" width="13.85546875" customWidth="1"/>
    <col min="11782" max="11782" width="15.28515625" customWidth="1"/>
    <col min="11783" max="11783" width="6.85546875" customWidth="1"/>
    <col min="11784" max="11784" width="6.5703125" customWidth="1"/>
    <col min="11785" max="11785" width="5.85546875" customWidth="1"/>
    <col min="12032" max="12032" width="35.7109375" customWidth="1"/>
    <col min="12033" max="12033" width="12.28515625" customWidth="1"/>
    <col min="12034" max="12034" width="9.140625" customWidth="1"/>
    <col min="12035" max="12035" width="11" customWidth="1"/>
    <col min="12036" max="12036" width="14.7109375" customWidth="1"/>
    <col min="12037" max="12037" width="13.85546875" customWidth="1"/>
    <col min="12038" max="12038" width="15.28515625" customWidth="1"/>
    <col min="12039" max="12039" width="6.85546875" customWidth="1"/>
    <col min="12040" max="12040" width="6.5703125" customWidth="1"/>
    <col min="12041" max="12041" width="5.85546875" customWidth="1"/>
    <col min="12288" max="12288" width="35.7109375" customWidth="1"/>
    <col min="12289" max="12289" width="12.28515625" customWidth="1"/>
    <col min="12290" max="12290" width="9.140625" customWidth="1"/>
    <col min="12291" max="12291" width="11" customWidth="1"/>
    <col min="12292" max="12292" width="14.7109375" customWidth="1"/>
    <col min="12293" max="12293" width="13.85546875" customWidth="1"/>
    <col min="12294" max="12294" width="15.28515625" customWidth="1"/>
    <col min="12295" max="12295" width="6.85546875" customWidth="1"/>
    <col min="12296" max="12296" width="6.5703125" customWidth="1"/>
    <col min="12297" max="12297" width="5.85546875" customWidth="1"/>
    <col min="12544" max="12544" width="35.7109375" customWidth="1"/>
    <col min="12545" max="12545" width="12.28515625" customWidth="1"/>
    <col min="12546" max="12546" width="9.140625" customWidth="1"/>
    <col min="12547" max="12547" width="11" customWidth="1"/>
    <col min="12548" max="12548" width="14.7109375" customWidth="1"/>
    <col min="12549" max="12549" width="13.85546875" customWidth="1"/>
    <col min="12550" max="12550" width="15.28515625" customWidth="1"/>
    <col min="12551" max="12551" width="6.85546875" customWidth="1"/>
    <col min="12552" max="12552" width="6.5703125" customWidth="1"/>
    <col min="12553" max="12553" width="5.85546875" customWidth="1"/>
    <col min="12800" max="12800" width="35.7109375" customWidth="1"/>
    <col min="12801" max="12801" width="12.28515625" customWidth="1"/>
    <col min="12802" max="12802" width="9.140625" customWidth="1"/>
    <col min="12803" max="12803" width="11" customWidth="1"/>
    <col min="12804" max="12804" width="14.7109375" customWidth="1"/>
    <col min="12805" max="12805" width="13.85546875" customWidth="1"/>
    <col min="12806" max="12806" width="15.28515625" customWidth="1"/>
    <col min="12807" max="12807" width="6.85546875" customWidth="1"/>
    <col min="12808" max="12808" width="6.5703125" customWidth="1"/>
    <col min="12809" max="12809" width="5.85546875" customWidth="1"/>
    <col min="13056" max="13056" width="35.7109375" customWidth="1"/>
    <col min="13057" max="13057" width="12.28515625" customWidth="1"/>
    <col min="13058" max="13058" width="9.140625" customWidth="1"/>
    <col min="13059" max="13059" width="11" customWidth="1"/>
    <col min="13060" max="13060" width="14.7109375" customWidth="1"/>
    <col min="13061" max="13061" width="13.85546875" customWidth="1"/>
    <col min="13062" max="13062" width="15.28515625" customWidth="1"/>
    <col min="13063" max="13063" width="6.85546875" customWidth="1"/>
    <col min="13064" max="13064" width="6.5703125" customWidth="1"/>
    <col min="13065" max="13065" width="5.85546875" customWidth="1"/>
    <col min="13312" max="13312" width="35.7109375" customWidth="1"/>
    <col min="13313" max="13313" width="12.28515625" customWidth="1"/>
    <col min="13314" max="13314" width="9.140625" customWidth="1"/>
    <col min="13315" max="13315" width="11" customWidth="1"/>
    <col min="13316" max="13316" width="14.7109375" customWidth="1"/>
    <col min="13317" max="13317" width="13.85546875" customWidth="1"/>
    <col min="13318" max="13318" width="15.28515625" customWidth="1"/>
    <col min="13319" max="13319" width="6.85546875" customWidth="1"/>
    <col min="13320" max="13320" width="6.5703125" customWidth="1"/>
    <col min="13321" max="13321" width="5.85546875" customWidth="1"/>
    <col min="13568" max="13568" width="35.7109375" customWidth="1"/>
    <col min="13569" max="13569" width="12.28515625" customWidth="1"/>
    <col min="13570" max="13570" width="9.140625" customWidth="1"/>
    <col min="13571" max="13571" width="11" customWidth="1"/>
    <col min="13572" max="13572" width="14.7109375" customWidth="1"/>
    <col min="13573" max="13573" width="13.85546875" customWidth="1"/>
    <col min="13574" max="13574" width="15.28515625" customWidth="1"/>
    <col min="13575" max="13575" width="6.85546875" customWidth="1"/>
    <col min="13576" max="13576" width="6.5703125" customWidth="1"/>
    <col min="13577" max="13577" width="5.85546875" customWidth="1"/>
    <col min="13824" max="13824" width="35.7109375" customWidth="1"/>
    <col min="13825" max="13825" width="12.28515625" customWidth="1"/>
    <col min="13826" max="13826" width="9.140625" customWidth="1"/>
    <col min="13827" max="13827" width="11" customWidth="1"/>
    <col min="13828" max="13828" width="14.7109375" customWidth="1"/>
    <col min="13829" max="13829" width="13.85546875" customWidth="1"/>
    <col min="13830" max="13830" width="15.28515625" customWidth="1"/>
    <col min="13831" max="13831" width="6.85546875" customWidth="1"/>
    <col min="13832" max="13832" width="6.5703125" customWidth="1"/>
    <col min="13833" max="13833" width="5.85546875" customWidth="1"/>
    <col min="14080" max="14080" width="35.7109375" customWidth="1"/>
    <col min="14081" max="14081" width="12.28515625" customWidth="1"/>
    <col min="14082" max="14082" width="9.140625" customWidth="1"/>
    <col min="14083" max="14083" width="11" customWidth="1"/>
    <col min="14084" max="14084" width="14.7109375" customWidth="1"/>
    <col min="14085" max="14085" width="13.85546875" customWidth="1"/>
    <col min="14086" max="14086" width="15.28515625" customWidth="1"/>
    <col min="14087" max="14087" width="6.85546875" customWidth="1"/>
    <col min="14088" max="14088" width="6.5703125" customWidth="1"/>
    <col min="14089" max="14089" width="5.85546875" customWidth="1"/>
    <col min="14336" max="14336" width="35.7109375" customWidth="1"/>
    <col min="14337" max="14337" width="12.28515625" customWidth="1"/>
    <col min="14338" max="14338" width="9.140625" customWidth="1"/>
    <col min="14339" max="14339" width="11" customWidth="1"/>
    <col min="14340" max="14340" width="14.7109375" customWidth="1"/>
    <col min="14341" max="14341" width="13.85546875" customWidth="1"/>
    <col min="14342" max="14342" width="15.28515625" customWidth="1"/>
    <col min="14343" max="14343" width="6.85546875" customWidth="1"/>
    <col min="14344" max="14344" width="6.5703125" customWidth="1"/>
    <col min="14345" max="14345" width="5.85546875" customWidth="1"/>
    <col min="14592" max="14592" width="35.7109375" customWidth="1"/>
    <col min="14593" max="14593" width="12.28515625" customWidth="1"/>
    <col min="14594" max="14594" width="9.140625" customWidth="1"/>
    <col min="14595" max="14595" width="11" customWidth="1"/>
    <col min="14596" max="14596" width="14.7109375" customWidth="1"/>
    <col min="14597" max="14597" width="13.85546875" customWidth="1"/>
    <col min="14598" max="14598" width="15.28515625" customWidth="1"/>
    <col min="14599" max="14599" width="6.85546875" customWidth="1"/>
    <col min="14600" max="14600" width="6.5703125" customWidth="1"/>
    <col min="14601" max="14601" width="5.85546875" customWidth="1"/>
    <col min="14848" max="14848" width="35.7109375" customWidth="1"/>
    <col min="14849" max="14849" width="12.28515625" customWidth="1"/>
    <col min="14850" max="14850" width="9.140625" customWidth="1"/>
    <col min="14851" max="14851" width="11" customWidth="1"/>
    <col min="14852" max="14852" width="14.7109375" customWidth="1"/>
    <col min="14853" max="14853" width="13.85546875" customWidth="1"/>
    <col min="14854" max="14854" width="15.28515625" customWidth="1"/>
    <col min="14855" max="14855" width="6.85546875" customWidth="1"/>
    <col min="14856" max="14856" width="6.5703125" customWidth="1"/>
    <col min="14857" max="14857" width="5.85546875" customWidth="1"/>
    <col min="15104" max="15104" width="35.7109375" customWidth="1"/>
    <col min="15105" max="15105" width="12.28515625" customWidth="1"/>
    <col min="15106" max="15106" width="9.140625" customWidth="1"/>
    <col min="15107" max="15107" width="11" customWidth="1"/>
    <col min="15108" max="15108" width="14.7109375" customWidth="1"/>
    <col min="15109" max="15109" width="13.85546875" customWidth="1"/>
    <col min="15110" max="15110" width="15.28515625" customWidth="1"/>
    <col min="15111" max="15111" width="6.85546875" customWidth="1"/>
    <col min="15112" max="15112" width="6.5703125" customWidth="1"/>
    <col min="15113" max="15113" width="5.85546875" customWidth="1"/>
    <col min="15360" max="15360" width="35.7109375" customWidth="1"/>
    <col min="15361" max="15361" width="12.28515625" customWidth="1"/>
    <col min="15362" max="15362" width="9.140625" customWidth="1"/>
    <col min="15363" max="15363" width="11" customWidth="1"/>
    <col min="15364" max="15364" width="14.7109375" customWidth="1"/>
    <col min="15365" max="15365" width="13.85546875" customWidth="1"/>
    <col min="15366" max="15366" width="15.28515625" customWidth="1"/>
    <col min="15367" max="15367" width="6.85546875" customWidth="1"/>
    <col min="15368" max="15368" width="6.5703125" customWidth="1"/>
    <col min="15369" max="15369" width="5.85546875" customWidth="1"/>
    <col min="15616" max="15616" width="35.7109375" customWidth="1"/>
    <col min="15617" max="15617" width="12.28515625" customWidth="1"/>
    <col min="15618" max="15618" width="9.140625" customWidth="1"/>
    <col min="15619" max="15619" width="11" customWidth="1"/>
    <col min="15620" max="15620" width="14.7109375" customWidth="1"/>
    <col min="15621" max="15621" width="13.85546875" customWidth="1"/>
    <col min="15622" max="15622" width="15.28515625" customWidth="1"/>
    <col min="15623" max="15623" width="6.85546875" customWidth="1"/>
    <col min="15624" max="15624" width="6.5703125" customWidth="1"/>
    <col min="15625" max="15625" width="5.85546875" customWidth="1"/>
    <col min="15872" max="15872" width="35.7109375" customWidth="1"/>
    <col min="15873" max="15873" width="12.28515625" customWidth="1"/>
    <col min="15874" max="15874" width="9.140625" customWidth="1"/>
    <col min="15875" max="15875" width="11" customWidth="1"/>
    <col min="15876" max="15876" width="14.7109375" customWidth="1"/>
    <col min="15877" max="15877" width="13.85546875" customWidth="1"/>
    <col min="15878" max="15878" width="15.28515625" customWidth="1"/>
    <col min="15879" max="15879" width="6.85546875" customWidth="1"/>
    <col min="15880" max="15880" width="6.5703125" customWidth="1"/>
    <col min="15881" max="15881" width="5.85546875" customWidth="1"/>
    <col min="16128" max="16128" width="35.7109375" customWidth="1"/>
    <col min="16129" max="16129" width="12.28515625" customWidth="1"/>
    <col min="16130" max="16130" width="9.140625" customWidth="1"/>
    <col min="16131" max="16131" width="11" customWidth="1"/>
    <col min="16132" max="16132" width="14.7109375" customWidth="1"/>
    <col min="16133" max="16133" width="13.85546875" customWidth="1"/>
    <col min="16134" max="16134" width="15.28515625" customWidth="1"/>
    <col min="16135" max="16135" width="6.85546875" customWidth="1"/>
    <col min="16136" max="16136" width="6.5703125" customWidth="1"/>
    <col min="16137" max="16137" width="5.85546875" customWidth="1"/>
  </cols>
  <sheetData>
    <row r="1" spans="1:21" s="23" customFormat="1" ht="15.75">
      <c r="A1" s="154" t="s">
        <v>28</v>
      </c>
      <c r="B1" s="154"/>
      <c r="C1" s="154"/>
      <c r="D1" s="154"/>
      <c r="E1" s="154"/>
      <c r="F1" s="154"/>
      <c r="G1" s="154"/>
      <c r="H1" s="154"/>
      <c r="I1" s="154"/>
      <c r="J1" s="22"/>
      <c r="K1" s="22"/>
      <c r="L1" s="22"/>
      <c r="M1" s="22"/>
      <c r="N1" s="22"/>
    </row>
    <row r="2" spans="1:21" ht="40.15" customHeight="1">
      <c r="A2" s="155" t="s">
        <v>27</v>
      </c>
      <c r="B2" s="156"/>
      <c r="C2" s="156"/>
      <c r="D2" s="156"/>
      <c r="E2" s="156"/>
      <c r="F2" s="156"/>
      <c r="G2" s="156"/>
      <c r="H2" s="156"/>
      <c r="I2" s="156"/>
      <c r="J2" s="3"/>
      <c r="K2" s="3"/>
      <c r="L2" s="3"/>
      <c r="M2" s="3"/>
      <c r="N2" s="3"/>
    </row>
    <row r="3" spans="1:21" ht="24.6" customHeight="1">
      <c r="A3" s="157" t="str">
        <f>'PL 1'!A3:I3</f>
        <v xml:space="preserve">Kèm theo nghị quyết số 27/NQ-HĐND ngày 18/12/2025 của HĐND </v>
      </c>
      <c r="B3" s="158"/>
      <c r="C3" s="158"/>
      <c r="D3" s="158"/>
      <c r="E3" s="158"/>
      <c r="F3" s="158"/>
      <c r="G3" s="158"/>
      <c r="H3" s="158"/>
      <c r="I3" s="158"/>
      <c r="J3" s="4"/>
      <c r="K3" s="4"/>
      <c r="L3" s="4"/>
      <c r="M3" s="4"/>
      <c r="N3" s="4"/>
    </row>
    <row r="4" spans="1:21" ht="15.75">
      <c r="A4" s="3"/>
      <c r="B4" s="3"/>
      <c r="C4" s="3"/>
      <c r="D4" s="3"/>
      <c r="E4" s="3"/>
      <c r="F4" s="3"/>
      <c r="G4" s="3"/>
      <c r="H4" s="164" t="s">
        <v>6</v>
      </c>
      <c r="I4" s="164"/>
      <c r="J4" s="3"/>
      <c r="K4" s="3"/>
      <c r="L4" s="3"/>
      <c r="M4" s="3"/>
      <c r="N4" s="3"/>
    </row>
    <row r="5" spans="1:21" ht="34.15" customHeight="1">
      <c r="A5" s="159" t="s">
        <v>0</v>
      </c>
      <c r="B5" s="159" t="s">
        <v>8</v>
      </c>
      <c r="C5" s="160" t="s">
        <v>9</v>
      </c>
      <c r="D5" s="160" t="s">
        <v>18</v>
      </c>
      <c r="E5" s="163" t="s">
        <v>10</v>
      </c>
      <c r="F5" s="163"/>
      <c r="G5" s="21" t="s">
        <v>11</v>
      </c>
      <c r="H5" s="166" t="s">
        <v>21</v>
      </c>
      <c r="I5" s="169" t="s">
        <v>1</v>
      </c>
      <c r="J5" s="3"/>
      <c r="K5" s="3"/>
      <c r="L5" s="3"/>
      <c r="M5" s="3"/>
      <c r="N5" s="3"/>
    </row>
    <row r="6" spans="1:21" ht="39.6" customHeight="1">
      <c r="A6" s="159"/>
      <c r="B6" s="159"/>
      <c r="C6" s="161"/>
      <c r="D6" s="161"/>
      <c r="E6" s="166" t="s">
        <v>12</v>
      </c>
      <c r="F6" s="166" t="s">
        <v>13</v>
      </c>
      <c r="G6" s="166" t="s">
        <v>24</v>
      </c>
      <c r="H6" s="168"/>
      <c r="I6" s="169"/>
      <c r="J6" s="3"/>
      <c r="K6" s="3"/>
      <c r="L6" s="3"/>
      <c r="M6" s="3"/>
      <c r="N6" s="3"/>
    </row>
    <row r="7" spans="1:21" ht="39.6" customHeight="1">
      <c r="A7" s="159"/>
      <c r="B7" s="159"/>
      <c r="C7" s="162"/>
      <c r="D7" s="162"/>
      <c r="E7" s="167"/>
      <c r="F7" s="167"/>
      <c r="G7" s="167"/>
      <c r="H7" s="167"/>
      <c r="I7" s="169"/>
      <c r="J7" s="6"/>
      <c r="K7" s="7"/>
      <c r="L7" s="3"/>
      <c r="M7" s="3"/>
      <c r="N7" s="3"/>
      <c r="P7" s="8"/>
      <c r="Q7" s="8"/>
      <c r="R7" s="8"/>
      <c r="S7" s="8"/>
      <c r="T7" s="8"/>
      <c r="U7" s="8"/>
    </row>
    <row r="8" spans="1:21" ht="15.75">
      <c r="A8" s="9">
        <v>1</v>
      </c>
      <c r="B8" s="9">
        <v>2</v>
      </c>
      <c r="C8" s="9">
        <f>SUBTOTAL(9,C9:C11)</f>
        <v>0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3"/>
      <c r="K8" s="3"/>
      <c r="L8" s="3"/>
      <c r="M8" s="3"/>
      <c r="N8" s="3"/>
      <c r="P8" s="165" t="s">
        <v>14</v>
      </c>
      <c r="Q8" s="165"/>
      <c r="R8" s="165"/>
      <c r="S8" s="165"/>
      <c r="T8" s="165"/>
      <c r="U8" s="165"/>
    </row>
    <row r="9" spans="1:21" ht="15.75">
      <c r="A9" s="9"/>
      <c r="B9" s="5" t="s">
        <v>15</v>
      </c>
      <c r="C9" s="9"/>
      <c r="D9" s="9"/>
      <c r="E9" s="9"/>
      <c r="F9" s="10">
        <f>F10+F11</f>
        <v>3047604000</v>
      </c>
      <c r="G9" s="10">
        <f t="shared" ref="G9:H9" si="0">G10+G11</f>
        <v>1712000000</v>
      </c>
      <c r="H9" s="10">
        <f t="shared" si="0"/>
        <v>1335604000</v>
      </c>
      <c r="I9" s="11"/>
      <c r="J9" s="7"/>
      <c r="K9" s="12"/>
      <c r="L9" s="3"/>
      <c r="M9" s="3"/>
      <c r="N9" s="3"/>
      <c r="P9" s="165" t="s">
        <v>16</v>
      </c>
      <c r="Q9" s="165"/>
      <c r="R9" s="165"/>
      <c r="S9" s="165"/>
      <c r="T9" s="165"/>
      <c r="U9" s="165"/>
    </row>
    <row r="10" spans="1:21" s="18" customFormat="1" ht="102" customHeight="1">
      <c r="A10" s="14">
        <v>1</v>
      </c>
      <c r="B10" s="17" t="s">
        <v>17</v>
      </c>
      <c r="C10" s="33" t="s">
        <v>22</v>
      </c>
      <c r="D10" s="34" t="s">
        <v>19</v>
      </c>
      <c r="E10" s="20" t="s">
        <v>20</v>
      </c>
      <c r="F10" s="15">
        <v>1247604000</v>
      </c>
      <c r="G10" s="13">
        <v>100000000</v>
      </c>
      <c r="H10" s="15">
        <f>F10-G10</f>
        <v>1147604000</v>
      </c>
      <c r="I10" s="16"/>
      <c r="J10" s="7"/>
      <c r="K10" s="7"/>
      <c r="L10" s="7"/>
      <c r="M10" s="7"/>
      <c r="N10" s="7"/>
      <c r="P10" s="19"/>
      <c r="Q10" s="19"/>
      <c r="R10" s="19"/>
      <c r="S10" s="19"/>
      <c r="T10" s="19"/>
      <c r="U10" s="19"/>
    </row>
    <row r="11" spans="1:21" s="18" customFormat="1" ht="102" customHeight="1">
      <c r="A11" s="14">
        <v>2</v>
      </c>
      <c r="B11" s="35" t="s">
        <v>25</v>
      </c>
      <c r="C11" s="33" t="s">
        <v>22</v>
      </c>
      <c r="D11" s="36">
        <v>2025</v>
      </c>
      <c r="E11" s="20" t="s">
        <v>26</v>
      </c>
      <c r="F11" s="15">
        <v>1800000000</v>
      </c>
      <c r="G11" s="13">
        <v>1612000000</v>
      </c>
      <c r="H11" s="15">
        <f>F11-G11</f>
        <v>188000000</v>
      </c>
      <c r="I11" s="16"/>
      <c r="J11" s="7"/>
      <c r="K11" s="7"/>
      <c r="L11" s="7"/>
      <c r="M11" s="7"/>
      <c r="N11" s="7"/>
      <c r="P11" s="19"/>
      <c r="Q11" s="19"/>
      <c r="R11" s="19"/>
      <c r="S11" s="19"/>
      <c r="T11" s="19"/>
      <c r="U11" s="19"/>
    </row>
  </sheetData>
  <mergeCells count="16">
    <mergeCell ref="P9:U9"/>
    <mergeCell ref="G6:G7"/>
    <mergeCell ref="H5:H7"/>
    <mergeCell ref="I5:I7"/>
    <mergeCell ref="E6:E7"/>
    <mergeCell ref="F6:F7"/>
    <mergeCell ref="P8:U8"/>
    <mergeCell ref="A1:I1"/>
    <mergeCell ref="A2:I2"/>
    <mergeCell ref="A3:I3"/>
    <mergeCell ref="A5:A7"/>
    <mergeCell ref="B5:B7"/>
    <mergeCell ref="C5:C7"/>
    <mergeCell ref="D5:D7"/>
    <mergeCell ref="E5:F5"/>
    <mergeCell ref="H4:I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PL 1</vt:lpstr>
      <vt:lpstr>Sheet1</vt:lpstr>
      <vt:lpstr>Sheet2</vt:lpstr>
      <vt:lpstr>csan</vt:lpstr>
      <vt:lpstr>PL02</vt:lpstr>
      <vt:lpstr>'PL 1'!Print_Area</vt:lpstr>
      <vt:lpstr>'PL02'!Print_Area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hitec</dc:creator>
  <cp:lastModifiedBy>vd</cp:lastModifiedBy>
  <cp:lastPrinted>2025-12-16T07:19:14Z</cp:lastPrinted>
  <dcterms:created xsi:type="dcterms:W3CDTF">2024-10-28T08:06:42Z</dcterms:created>
  <dcterms:modified xsi:type="dcterms:W3CDTF">2025-12-19T04:05:06Z</dcterms:modified>
</cp:coreProperties>
</file>